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ate1904="1" codeName="ThisWorkbook" defaultThemeVersion="124226"/>
  <mc:AlternateContent xmlns:mc="http://schemas.openxmlformats.org/markup-compatibility/2006">
    <mc:Choice Requires="x15">
      <x15ac:absPath xmlns:x15ac="http://schemas.microsoft.com/office/spreadsheetml/2010/11/ac" url="T:\Delaney O'Hara\2025 RoA\DRIs\DRI2025025\"/>
    </mc:Choice>
  </mc:AlternateContent>
  <xr:revisionPtr revIDLastSave="0" documentId="13_ncr:1_{C13C12A6-2489-4AA6-9077-09F98EF5042B}" xr6:coauthVersionLast="47" xr6:coauthVersionMax="47" xr10:uidLastSave="{00000000-0000-0000-0000-000000000000}"/>
  <bookViews>
    <workbookView xWindow="57480" yWindow="1545" windowWidth="29040" windowHeight="15720" tabRatio="729" activeTab="1" xr2:uid="{00000000-000D-0000-FFFF-FFFF00000000}"/>
  </bookViews>
  <sheets>
    <sheet name="ReadMe" sheetId="7" r:id="rId1"/>
    <sheet name="Metadata" sheetId="12" r:id="rId2"/>
    <sheet name="Figure 1" sheetId="47" r:id="rId3"/>
    <sheet name="Table 1" sheetId="38" r:id="rId4"/>
    <sheet name="Table 2" sheetId="39" r:id="rId5"/>
    <sheet name="Table 3.1" sheetId="41" r:id="rId6"/>
    <sheet name="Table 3.2" sheetId="40" r:id="rId7"/>
    <sheet name="Table 3.3" sheetId="43" r:id="rId8"/>
    <sheet name="Table 3.4" sheetId="44" r:id="rId9"/>
    <sheet name="Table 4.1" sheetId="50" r:id="rId10"/>
    <sheet name="Table 4.2" sheetId="51" r:id="rId11"/>
    <sheet name="Table 4.3" sheetId="52" r:id="rId12"/>
    <sheet name="Table 4.4" sheetId="53" r:id="rId13"/>
    <sheet name="Table 5.1" sheetId="22" r:id="rId14"/>
    <sheet name="Table 5.2" sheetId="23" r:id="rId15"/>
    <sheet name="Table 6.1" sheetId="30" r:id="rId16"/>
    <sheet name="Table 6.2" sheetId="31" r:id="rId17"/>
    <sheet name="Table 6.3" sheetId="49" r:id="rId18"/>
    <sheet name="Table 7.1" sheetId="36" r:id="rId19"/>
    <sheet name="Table 7.2" sheetId="35" r:id="rId20"/>
    <sheet name="Table 7.3" sheetId="48" r:id="rId21"/>
    <sheet name="Table 8.1" sheetId="45" r:id="rId22"/>
    <sheet name="Table 8.2" sheetId="46" r:id="rId23"/>
    <sheet name="PlotDat1" sheetId="10" state="hidden" r:id="rId24"/>
  </sheets>
  <definedNames>
    <definedName name="_gXY1">PlotDat1!$C$1:$D$10</definedName>
    <definedName name="_Hlk98758595" localSheetId="0">ReadMe!$A$9</definedName>
    <definedName name="asd" localSheetId="17">#REF!</definedName>
    <definedName name="asd" localSheetId="20">#REF!</definedName>
    <definedName name="asd">#REF!</definedName>
    <definedName name="_xlnm.Database" localSheetId="17">#REF!</definedName>
    <definedName name="_xlnm.Database" localSheetId="20">#REF!</definedName>
    <definedName name="_xlnm.Database">#REF!</definedName>
    <definedName name="Ellipse1_1">PlotDat1!$I$1:$J$33</definedName>
    <definedName name="Ellipse1_10">PlotDat1!$AA$1:$AB$33</definedName>
    <definedName name="Ellipse1_11" localSheetId="7">#REF!</definedName>
    <definedName name="Ellipse1_11" localSheetId="8">#REF!</definedName>
    <definedName name="Ellipse1_11" localSheetId="11">#REF!</definedName>
    <definedName name="Ellipse1_11" localSheetId="12">#REF!</definedName>
    <definedName name="Ellipse1_11" localSheetId="17">#REF!</definedName>
    <definedName name="Ellipse1_11" localSheetId="20">#REF!</definedName>
    <definedName name="Ellipse1_11" localSheetId="21">#REF!</definedName>
    <definedName name="Ellipse1_11" localSheetId="22">#REF!</definedName>
    <definedName name="Ellipse1_11">#REF!</definedName>
    <definedName name="Ellipse1_12" localSheetId="7">#REF!</definedName>
    <definedName name="Ellipse1_12" localSheetId="8">#REF!</definedName>
    <definedName name="Ellipse1_12" localSheetId="11">#REF!</definedName>
    <definedName name="Ellipse1_12" localSheetId="12">#REF!</definedName>
    <definedName name="Ellipse1_12" localSheetId="17">#REF!</definedName>
    <definedName name="Ellipse1_12" localSheetId="20">#REF!</definedName>
    <definedName name="Ellipse1_12" localSheetId="21">#REF!</definedName>
    <definedName name="Ellipse1_12" localSheetId="22">#REF!</definedName>
    <definedName name="Ellipse1_12">#REF!</definedName>
    <definedName name="Ellipse1_13" localSheetId="7">#REF!</definedName>
    <definedName name="Ellipse1_13" localSheetId="8">#REF!</definedName>
    <definedName name="Ellipse1_13" localSheetId="11">#REF!</definedName>
    <definedName name="Ellipse1_13" localSheetId="12">#REF!</definedName>
    <definedName name="Ellipse1_13" localSheetId="17">#REF!</definedName>
    <definedName name="Ellipse1_13" localSheetId="20">#REF!</definedName>
    <definedName name="Ellipse1_13" localSheetId="21">#REF!</definedName>
    <definedName name="Ellipse1_13" localSheetId="22">#REF!</definedName>
    <definedName name="Ellipse1_13">#REF!</definedName>
    <definedName name="Ellipse1_14" localSheetId="7">#REF!</definedName>
    <definedName name="Ellipse1_14" localSheetId="8">#REF!</definedName>
    <definedName name="Ellipse1_14" localSheetId="11">#REF!</definedName>
    <definedName name="Ellipse1_14" localSheetId="12">#REF!</definedName>
    <definedName name="Ellipse1_14" localSheetId="17">#REF!</definedName>
    <definedName name="Ellipse1_14" localSheetId="20">#REF!</definedName>
    <definedName name="Ellipse1_14" localSheetId="21">#REF!</definedName>
    <definedName name="Ellipse1_14" localSheetId="22">#REF!</definedName>
    <definedName name="Ellipse1_14">#REF!</definedName>
    <definedName name="Ellipse1_15" localSheetId="7">#REF!</definedName>
    <definedName name="Ellipse1_15" localSheetId="8">#REF!</definedName>
    <definedName name="Ellipse1_15" localSheetId="11">#REF!</definedName>
    <definedName name="Ellipse1_15" localSheetId="12">#REF!</definedName>
    <definedName name="Ellipse1_15" localSheetId="17">#REF!</definedName>
    <definedName name="Ellipse1_15" localSheetId="20">#REF!</definedName>
    <definedName name="Ellipse1_15" localSheetId="21">#REF!</definedName>
    <definedName name="Ellipse1_15" localSheetId="22">#REF!</definedName>
    <definedName name="Ellipse1_15">#REF!</definedName>
    <definedName name="Ellipse1_16" localSheetId="7">#REF!</definedName>
    <definedName name="Ellipse1_16" localSheetId="8">#REF!</definedName>
    <definedName name="Ellipse1_16" localSheetId="11">#REF!</definedName>
    <definedName name="Ellipse1_16" localSheetId="12">#REF!</definedName>
    <definedName name="Ellipse1_16" localSheetId="17">#REF!</definedName>
    <definedName name="Ellipse1_16" localSheetId="20">#REF!</definedName>
    <definedName name="Ellipse1_16" localSheetId="21">#REF!</definedName>
    <definedName name="Ellipse1_16" localSheetId="22">#REF!</definedName>
    <definedName name="Ellipse1_16">#REF!</definedName>
    <definedName name="Ellipse1_17" localSheetId="7">#REF!</definedName>
    <definedName name="Ellipse1_17" localSheetId="8">#REF!</definedName>
    <definedName name="Ellipse1_17" localSheetId="11">#REF!</definedName>
    <definedName name="Ellipse1_17" localSheetId="12">#REF!</definedName>
    <definedName name="Ellipse1_17" localSheetId="17">#REF!</definedName>
    <definedName name="Ellipse1_17" localSheetId="20">#REF!</definedName>
    <definedName name="Ellipse1_17" localSheetId="21">#REF!</definedName>
    <definedName name="Ellipse1_17" localSheetId="22">#REF!</definedName>
    <definedName name="Ellipse1_17">#REF!</definedName>
    <definedName name="Ellipse1_18" localSheetId="7">#REF!</definedName>
    <definedName name="Ellipse1_18" localSheetId="8">#REF!</definedName>
    <definedName name="Ellipse1_18" localSheetId="11">#REF!</definedName>
    <definedName name="Ellipse1_18" localSheetId="12">#REF!</definedName>
    <definedName name="Ellipse1_18" localSheetId="17">#REF!</definedName>
    <definedName name="Ellipse1_18" localSheetId="20">#REF!</definedName>
    <definedName name="Ellipse1_18" localSheetId="21">#REF!</definedName>
    <definedName name="Ellipse1_18" localSheetId="22">#REF!</definedName>
    <definedName name="Ellipse1_18">#REF!</definedName>
    <definedName name="Ellipse1_19" localSheetId="7">#REF!</definedName>
    <definedName name="Ellipse1_19" localSheetId="8">#REF!</definedName>
    <definedName name="Ellipse1_19" localSheetId="11">#REF!</definedName>
    <definedName name="Ellipse1_19" localSheetId="12">#REF!</definedName>
    <definedName name="Ellipse1_19" localSheetId="17">#REF!</definedName>
    <definedName name="Ellipse1_19" localSheetId="20">#REF!</definedName>
    <definedName name="Ellipse1_19" localSheetId="21">#REF!</definedName>
    <definedName name="Ellipse1_19" localSheetId="22">#REF!</definedName>
    <definedName name="Ellipse1_19">#REF!</definedName>
    <definedName name="Ellipse1_2">PlotDat1!$K$1:$L$33</definedName>
    <definedName name="Ellipse1_20" localSheetId="7">#REF!</definedName>
    <definedName name="Ellipse1_20" localSheetId="8">#REF!</definedName>
    <definedName name="Ellipse1_20" localSheetId="11">#REF!</definedName>
    <definedName name="Ellipse1_20" localSheetId="12">#REF!</definedName>
    <definedName name="Ellipse1_20" localSheetId="17">#REF!</definedName>
    <definedName name="Ellipse1_20" localSheetId="20">#REF!</definedName>
    <definedName name="Ellipse1_20" localSheetId="21">#REF!</definedName>
    <definedName name="Ellipse1_20" localSheetId="22">#REF!</definedName>
    <definedName name="Ellipse1_20">#REF!</definedName>
    <definedName name="Ellipse1_21" localSheetId="7">#REF!</definedName>
    <definedName name="Ellipse1_21" localSheetId="8">#REF!</definedName>
    <definedName name="Ellipse1_21" localSheetId="11">#REF!</definedName>
    <definedName name="Ellipse1_21" localSheetId="12">#REF!</definedName>
    <definedName name="Ellipse1_21" localSheetId="17">#REF!</definedName>
    <definedName name="Ellipse1_21" localSheetId="20">#REF!</definedName>
    <definedName name="Ellipse1_21" localSheetId="21">#REF!</definedName>
    <definedName name="Ellipse1_21" localSheetId="22">#REF!</definedName>
    <definedName name="Ellipse1_21">#REF!</definedName>
    <definedName name="Ellipse1_22" localSheetId="7">#REF!</definedName>
    <definedName name="Ellipse1_22" localSheetId="8">#REF!</definedName>
    <definedName name="Ellipse1_22" localSheetId="11">#REF!</definedName>
    <definedName name="Ellipse1_22" localSheetId="12">#REF!</definedName>
    <definedName name="Ellipse1_22" localSheetId="17">#REF!</definedName>
    <definedName name="Ellipse1_22" localSheetId="20">#REF!</definedName>
    <definedName name="Ellipse1_22" localSheetId="21">#REF!</definedName>
    <definedName name="Ellipse1_22" localSheetId="22">#REF!</definedName>
    <definedName name="Ellipse1_22">#REF!</definedName>
    <definedName name="Ellipse1_23" localSheetId="7">#REF!</definedName>
    <definedName name="Ellipse1_23" localSheetId="8">#REF!</definedName>
    <definedName name="Ellipse1_23" localSheetId="11">#REF!</definedName>
    <definedName name="Ellipse1_23" localSheetId="12">#REF!</definedName>
    <definedName name="Ellipse1_23" localSheetId="17">#REF!</definedName>
    <definedName name="Ellipse1_23" localSheetId="20">#REF!</definedName>
    <definedName name="Ellipse1_23" localSheetId="21">#REF!</definedName>
    <definedName name="Ellipse1_23" localSheetId="22">#REF!</definedName>
    <definedName name="Ellipse1_23">#REF!</definedName>
    <definedName name="Ellipse1_3">PlotDat1!$M$1:$N$33</definedName>
    <definedName name="Ellipse1_4">PlotDat1!$O$1:$P$33</definedName>
    <definedName name="Ellipse1_5">PlotDat1!$Q$1:$R$33</definedName>
    <definedName name="Ellipse1_6">PlotDat1!$S$1:$T$33</definedName>
    <definedName name="Ellipse1_7">PlotDat1!$U$1:$V$33</definedName>
    <definedName name="Ellipse1_8">PlotDat1!$W$1:$X$33</definedName>
    <definedName name="Ellipse1_9">PlotDat1!$Y$1:$Z$33</definedName>
    <definedName name="fdf_F" localSheetId="7">#REF!</definedName>
    <definedName name="fdf_F" localSheetId="8">#REF!</definedName>
    <definedName name="fdf_F" localSheetId="11">#REF!</definedName>
    <definedName name="fdf_F" localSheetId="12">#REF!</definedName>
    <definedName name="fdf_F" localSheetId="17">#REF!</definedName>
    <definedName name="fdf_F" localSheetId="20">#REF!</definedName>
    <definedName name="fdf_F" localSheetId="21">#REF!</definedName>
    <definedName name="fdf_F" localSheetId="22">#REF!</definedName>
    <definedName name="fdf_F">#REF!</definedName>
    <definedName name="Probe_Data_w_Locs" localSheetId="17">#REF!</definedName>
    <definedName name="Probe_Data_w_Locs" localSheetId="20">#REF!</definedName>
    <definedName name="Probe_Data_w_Locs">#REF!</definedName>
    <definedName name="tVisualGrainClassIndex" localSheetId="17">#REF!</definedName>
    <definedName name="tVisualGrainClassIndex" localSheetId="20">#REF!</definedName>
    <definedName name="tVisualGrainClassInde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9" i="53" l="1"/>
  <c r="P8" i="53"/>
  <c r="P7" i="53"/>
  <c r="P6" i="53"/>
  <c r="P5" i="53"/>
  <c r="P4" i="53"/>
  <c r="P3" i="53"/>
  <c r="P9" i="52"/>
  <c r="P8" i="52"/>
  <c r="P7" i="52"/>
  <c r="P6" i="52"/>
  <c r="P5" i="52"/>
  <c r="P4" i="52"/>
  <c r="P3" i="52"/>
  <c r="P9" i="51"/>
  <c r="P8" i="51"/>
  <c r="P7" i="51"/>
  <c r="P6" i="51"/>
  <c r="P5" i="51"/>
  <c r="P4" i="51"/>
  <c r="P3" i="51"/>
  <c r="P9" i="50"/>
  <c r="P8" i="50"/>
  <c r="P7" i="50"/>
  <c r="P6" i="50"/>
  <c r="P5" i="50"/>
  <c r="P4" i="50"/>
  <c r="P3" i="50"/>
  <c r="X19" i="43" l="1"/>
  <c r="K19" i="44" s="1"/>
  <c r="X19" i="40"/>
  <c r="X19" i="41"/>
  <c r="J4" i="23"/>
  <c r="K4" i="23"/>
  <c r="L4" i="23" s="1"/>
  <c r="J5" i="23"/>
  <c r="K5" i="23"/>
  <c r="L5" i="23" s="1"/>
  <c r="J6" i="23"/>
  <c r="K6" i="23"/>
  <c r="L6" i="23"/>
  <c r="J7" i="23"/>
  <c r="K7" i="23"/>
  <c r="L7" i="23"/>
  <c r="J8" i="23"/>
  <c r="K8" i="23"/>
  <c r="L8" i="23" s="1"/>
  <c r="J9" i="23"/>
  <c r="K9" i="23"/>
  <c r="L9" i="23"/>
  <c r="J10" i="23"/>
  <c r="K10" i="23"/>
  <c r="L10" i="23"/>
  <c r="J11" i="23"/>
  <c r="K11" i="23"/>
  <c r="L11" i="23" s="1"/>
  <c r="J12" i="23"/>
  <c r="K12" i="23"/>
  <c r="L12" i="23" s="1"/>
  <c r="J13" i="23"/>
  <c r="K13" i="23"/>
  <c r="L13" i="23" s="1"/>
  <c r="J14" i="23"/>
  <c r="K14" i="23"/>
  <c r="L14" i="23" s="1"/>
  <c r="J15" i="23"/>
  <c r="K15" i="23"/>
  <c r="L15" i="23"/>
  <c r="J16" i="23"/>
  <c r="K16" i="23"/>
  <c r="L16" i="23"/>
  <c r="J17" i="23"/>
  <c r="K17" i="23"/>
  <c r="L17" i="23"/>
  <c r="J18" i="23"/>
  <c r="K18" i="23"/>
  <c r="K3" i="23"/>
  <c r="J3" i="23"/>
  <c r="N3" i="44"/>
  <c r="O3" i="44"/>
  <c r="P3" i="44"/>
  <c r="Q3" i="44"/>
  <c r="R3" i="44"/>
  <c r="S3" i="44"/>
  <c r="T3" i="44"/>
  <c r="AC3" i="44" s="1"/>
  <c r="U3" i="44"/>
  <c r="V3" i="44"/>
  <c r="W3" i="44"/>
  <c r="N4" i="44"/>
  <c r="O4" i="44"/>
  <c r="P4" i="44"/>
  <c r="Q4" i="44"/>
  <c r="R4" i="44"/>
  <c r="S4" i="44"/>
  <c r="T4" i="44"/>
  <c r="AC4" i="44" s="1"/>
  <c r="U4" i="44"/>
  <c r="V4" i="44"/>
  <c r="W4" i="44"/>
  <c r="N5" i="44"/>
  <c r="O5" i="44"/>
  <c r="P5" i="44"/>
  <c r="Q5" i="44"/>
  <c r="R5" i="44"/>
  <c r="S5" i="44"/>
  <c r="T5" i="44"/>
  <c r="AC5" i="44" s="1"/>
  <c r="U5" i="44"/>
  <c r="V5" i="44"/>
  <c r="W5" i="44"/>
  <c r="N6" i="44"/>
  <c r="O6" i="44"/>
  <c r="P6" i="44"/>
  <c r="Q6" i="44"/>
  <c r="R6" i="44"/>
  <c r="S6" i="44"/>
  <c r="T6" i="44"/>
  <c r="AC6" i="44" s="1"/>
  <c r="U6" i="44"/>
  <c r="V6" i="44"/>
  <c r="W6" i="44"/>
  <c r="N7" i="44"/>
  <c r="O7" i="44"/>
  <c r="P7" i="44"/>
  <c r="Q7" i="44"/>
  <c r="R7" i="44"/>
  <c r="S7" i="44"/>
  <c r="T7" i="44"/>
  <c r="AC7" i="44" s="1"/>
  <c r="U7" i="44"/>
  <c r="V7" i="44"/>
  <c r="W7" i="44"/>
  <c r="N8" i="44"/>
  <c r="O8" i="44"/>
  <c r="P8" i="44"/>
  <c r="Q8" i="44"/>
  <c r="R8" i="44"/>
  <c r="S8" i="44"/>
  <c r="T8" i="44"/>
  <c r="AC8" i="44" s="1"/>
  <c r="U8" i="44"/>
  <c r="V8" i="44"/>
  <c r="W8" i="44"/>
  <c r="N9" i="44"/>
  <c r="O9" i="44"/>
  <c r="P9" i="44"/>
  <c r="Q9" i="44"/>
  <c r="R9" i="44"/>
  <c r="S9" i="44"/>
  <c r="T9" i="44"/>
  <c r="AC9" i="44" s="1"/>
  <c r="U9" i="44"/>
  <c r="V9" i="44"/>
  <c r="W9" i="44"/>
  <c r="N10" i="44"/>
  <c r="O10" i="44"/>
  <c r="P10" i="44"/>
  <c r="Q10" i="44"/>
  <c r="R10" i="44"/>
  <c r="S10" i="44"/>
  <c r="T10" i="44"/>
  <c r="AC10" i="44" s="1"/>
  <c r="U10" i="44"/>
  <c r="V10" i="44"/>
  <c r="W10" i="44"/>
  <c r="N11" i="44"/>
  <c r="O11" i="44"/>
  <c r="P11" i="44"/>
  <c r="Q11" i="44"/>
  <c r="R11" i="44"/>
  <c r="S11" i="44"/>
  <c r="T11" i="44"/>
  <c r="AC11" i="44" s="1"/>
  <c r="U11" i="44"/>
  <c r="V11" i="44"/>
  <c r="W11" i="44"/>
  <c r="N12" i="44"/>
  <c r="O12" i="44"/>
  <c r="P12" i="44"/>
  <c r="Q12" i="44"/>
  <c r="R12" i="44"/>
  <c r="S12" i="44"/>
  <c r="T12" i="44"/>
  <c r="AC12" i="44" s="1"/>
  <c r="U12" i="44"/>
  <c r="V12" i="44"/>
  <c r="W12" i="44"/>
  <c r="N13" i="44"/>
  <c r="O13" i="44"/>
  <c r="P13" i="44"/>
  <c r="Q13" i="44"/>
  <c r="R13" i="44"/>
  <c r="S13" i="44"/>
  <c r="T13" i="44"/>
  <c r="AC13" i="44" s="1"/>
  <c r="U13" i="44"/>
  <c r="V13" i="44"/>
  <c r="W13" i="44"/>
  <c r="N14" i="44"/>
  <c r="O14" i="44"/>
  <c r="P14" i="44"/>
  <c r="Q14" i="44"/>
  <c r="R14" i="44"/>
  <c r="S14" i="44"/>
  <c r="T14" i="44"/>
  <c r="AC14" i="44" s="1"/>
  <c r="U14" i="44"/>
  <c r="V14" i="44"/>
  <c r="W14" i="44"/>
  <c r="N15" i="44"/>
  <c r="O15" i="44"/>
  <c r="P15" i="44"/>
  <c r="Q15" i="44"/>
  <c r="R15" i="44"/>
  <c r="S15" i="44"/>
  <c r="T15" i="44"/>
  <c r="AC15" i="44" s="1"/>
  <c r="U15" i="44"/>
  <c r="V15" i="44"/>
  <c r="W15" i="44"/>
  <c r="N16" i="44"/>
  <c r="O16" i="44"/>
  <c r="P16" i="44"/>
  <c r="Q16" i="44"/>
  <c r="R16" i="44"/>
  <c r="S16" i="44"/>
  <c r="T16" i="44"/>
  <c r="AC16" i="44" s="1"/>
  <c r="U16" i="44"/>
  <c r="V16" i="44"/>
  <c r="W16" i="44"/>
  <c r="N17" i="44"/>
  <c r="O17" i="44"/>
  <c r="P17" i="44"/>
  <c r="Q17" i="44"/>
  <c r="R17" i="44"/>
  <c r="S17" i="44"/>
  <c r="T17" i="44"/>
  <c r="AC17" i="44" s="1"/>
  <c r="U17" i="44"/>
  <c r="V17" i="44"/>
  <c r="W17" i="44"/>
  <c r="N18" i="44"/>
  <c r="O18" i="44"/>
  <c r="P18" i="44"/>
  <c r="Q18" i="44"/>
  <c r="R18" i="44"/>
  <c r="S18" i="44"/>
  <c r="T18" i="44"/>
  <c r="AC18" i="44" s="1"/>
  <c r="U18" i="44"/>
  <c r="V18" i="44"/>
  <c r="W18" i="44"/>
  <c r="J4" i="44"/>
  <c r="K4" i="44"/>
  <c r="L4" i="44"/>
  <c r="M4" i="44"/>
  <c r="J5" i="44"/>
  <c r="K5" i="44"/>
  <c r="L5" i="44"/>
  <c r="M5" i="44"/>
  <c r="J6" i="44"/>
  <c r="K6" i="44"/>
  <c r="L6" i="44"/>
  <c r="M6" i="44"/>
  <c r="J7" i="44"/>
  <c r="K7" i="44"/>
  <c r="L7" i="44"/>
  <c r="M7" i="44"/>
  <c r="J8" i="44"/>
  <c r="K8" i="44"/>
  <c r="L8" i="44"/>
  <c r="M8" i="44"/>
  <c r="J9" i="44"/>
  <c r="K9" i="44"/>
  <c r="L9" i="44"/>
  <c r="M9" i="44"/>
  <c r="J10" i="44"/>
  <c r="K10" i="44"/>
  <c r="L10" i="44"/>
  <c r="M10" i="44"/>
  <c r="J11" i="44"/>
  <c r="K11" i="44"/>
  <c r="L11" i="44"/>
  <c r="M11" i="44"/>
  <c r="J12" i="44"/>
  <c r="K12" i="44"/>
  <c r="L12" i="44"/>
  <c r="M12" i="44"/>
  <c r="J13" i="44"/>
  <c r="K13" i="44"/>
  <c r="L13" i="44"/>
  <c r="M13" i="44"/>
  <c r="J14" i="44"/>
  <c r="K14" i="44"/>
  <c r="L14" i="44"/>
  <c r="M14" i="44"/>
  <c r="J15" i="44"/>
  <c r="K15" i="44"/>
  <c r="L15" i="44"/>
  <c r="M15" i="44"/>
  <c r="J16" i="44"/>
  <c r="K16" i="44"/>
  <c r="L16" i="44"/>
  <c r="M16" i="44"/>
  <c r="J17" i="44"/>
  <c r="K17" i="44"/>
  <c r="L17" i="44"/>
  <c r="M17" i="44"/>
  <c r="J18" i="44"/>
  <c r="K18" i="44"/>
  <c r="L18" i="44"/>
  <c r="M18" i="44"/>
  <c r="K3" i="44"/>
  <c r="L3" i="44"/>
  <c r="M3" i="44"/>
  <c r="J3" i="44"/>
  <c r="I4" i="44"/>
  <c r="I5" i="44"/>
  <c r="I6" i="44"/>
  <c r="I7" i="44"/>
  <c r="I8" i="44"/>
  <c r="I9" i="44"/>
  <c r="I10" i="44"/>
  <c r="I11" i="44"/>
  <c r="I12" i="44"/>
  <c r="I13" i="44"/>
  <c r="I14" i="44"/>
  <c r="I15" i="44"/>
  <c r="I16" i="44"/>
  <c r="I17" i="44"/>
  <c r="I18" i="44"/>
  <c r="I3" i="44"/>
  <c r="H3" i="44"/>
  <c r="H4" i="44"/>
  <c r="H5" i="44"/>
  <c r="H6" i="44"/>
  <c r="H7" i="44"/>
  <c r="H8" i="44"/>
  <c r="H9" i="44"/>
  <c r="H10" i="44"/>
  <c r="H11" i="44"/>
  <c r="H12" i="44"/>
  <c r="H13" i="44"/>
  <c r="H14" i="44"/>
  <c r="H15" i="44"/>
  <c r="H16" i="44"/>
  <c r="H17" i="44"/>
  <c r="H18" i="44"/>
  <c r="J19" i="44" l="1"/>
  <c r="I19" i="44"/>
  <c r="AA6" i="44"/>
  <c r="AB16" i="44"/>
  <c r="AB8" i="44"/>
  <c r="Z10" i="44"/>
  <c r="Y7" i="44"/>
  <c r="H19" i="44"/>
  <c r="Y19" i="44" s="1"/>
  <c r="W19" i="44"/>
  <c r="V19" i="44"/>
  <c r="AA13" i="44"/>
  <c r="U19" i="44"/>
  <c r="T19" i="44"/>
  <c r="AC19" i="44" s="1"/>
  <c r="S19" i="44"/>
  <c r="AA18" i="44"/>
  <c r="Y3" i="44"/>
  <c r="R19" i="44"/>
  <c r="Q19" i="44"/>
  <c r="AA12" i="44"/>
  <c r="P19" i="44"/>
  <c r="AA9" i="44"/>
  <c r="O19" i="44"/>
  <c r="Z9" i="44"/>
  <c r="AB14" i="44"/>
  <c r="AB18" i="44"/>
  <c r="M19" i="44"/>
  <c r="N19" i="44"/>
  <c r="L19" i="44"/>
  <c r="AB15" i="44"/>
  <c r="AB10" i="44"/>
  <c r="AB17" i="44"/>
  <c r="AB5" i="44"/>
  <c r="AB12" i="44"/>
  <c r="Y18" i="44"/>
  <c r="Y17" i="44"/>
  <c r="AB7" i="44"/>
  <c r="Y16" i="44"/>
  <c r="AB11" i="44"/>
  <c r="Y15" i="44"/>
  <c r="AB9" i="44"/>
  <c r="Y14" i="44"/>
  <c r="AB3" i="44"/>
  <c r="AB4" i="44"/>
  <c r="AB6" i="44"/>
  <c r="Z14" i="44"/>
  <c r="AB13" i="44"/>
  <c r="AA11" i="44"/>
  <c r="Y4" i="44"/>
  <c r="Z6" i="44"/>
  <c r="Z8" i="44"/>
  <c r="Y11" i="44"/>
  <c r="Z18" i="44"/>
  <c r="Z3" i="44"/>
  <c r="AA10" i="44"/>
  <c r="Z11" i="44"/>
  <c r="AA17" i="44"/>
  <c r="Z16" i="44"/>
  <c r="AA14" i="44"/>
  <c r="Z13" i="44"/>
  <c r="Y6" i="44"/>
  <c r="AA8" i="44"/>
  <c r="Y5" i="44"/>
  <c r="Z12" i="44"/>
  <c r="X4" i="44"/>
  <c r="AA15" i="44"/>
  <c r="AA3" i="44"/>
  <c r="Z17" i="44"/>
  <c r="Z5" i="44"/>
  <c r="AA5" i="44"/>
  <c r="Z4" i="44"/>
  <c r="Y13" i="44"/>
  <c r="AA7" i="44"/>
  <c r="Y12" i="44"/>
  <c r="Z7" i="44"/>
  <c r="Y10" i="44"/>
  <c r="Z15" i="44"/>
  <c r="Y9" i="44"/>
  <c r="Y8" i="44"/>
  <c r="AA16" i="44"/>
  <c r="AA4" i="44"/>
  <c r="X3" i="44"/>
  <c r="X18" i="44"/>
  <c r="X17" i="44"/>
  <c r="X16" i="44"/>
  <c r="X15" i="44"/>
  <c r="X14" i="44"/>
  <c r="X13" i="44"/>
  <c r="X12" i="44"/>
  <c r="X11" i="44"/>
  <c r="X10" i="44"/>
  <c r="X9" i="44"/>
  <c r="X8" i="44"/>
  <c r="X7" i="44"/>
  <c r="X6" i="44"/>
  <c r="X5" i="44"/>
  <c r="L18" i="23"/>
  <c r="L3" i="23"/>
  <c r="P5" i="46"/>
  <c r="Q5" i="46"/>
  <c r="P6" i="46"/>
  <c r="Q6" i="46"/>
  <c r="AD10" i="44" l="1"/>
  <c r="AF10" i="44" s="1"/>
  <c r="AD15" i="44"/>
  <c r="AE15" i="44" s="1"/>
  <c r="X19" i="44"/>
  <c r="AD3" i="44"/>
  <c r="AE3" i="44" s="1"/>
  <c r="AD18" i="44"/>
  <c r="AG18" i="44" s="1"/>
  <c r="AA19" i="44"/>
  <c r="AD16" i="44"/>
  <c r="AE16" i="44" s="1"/>
  <c r="AD17" i="44"/>
  <c r="AF17" i="44" s="1"/>
  <c r="AF16" i="44"/>
  <c r="AD7" i="44"/>
  <c r="AF7" i="44" s="1"/>
  <c r="AD4" i="44"/>
  <c r="AE4" i="44" s="1"/>
  <c r="AD9" i="44"/>
  <c r="AG9" i="44" s="1"/>
  <c r="AB19" i="44"/>
  <c r="Z19" i="44"/>
  <c r="AE9" i="44"/>
  <c r="AD5" i="44"/>
  <c r="AG5" i="44" s="1"/>
  <c r="AD11" i="44"/>
  <c r="AE11" i="44" s="1"/>
  <c r="AD12" i="44"/>
  <c r="AG12" i="44" s="1"/>
  <c r="AD6" i="44"/>
  <c r="AG6" i="44" s="1"/>
  <c r="AD13" i="44"/>
  <c r="AE13" i="44" s="1"/>
  <c r="AD14" i="44"/>
  <c r="AF14" i="44" s="1"/>
  <c r="AD8" i="44"/>
  <c r="Q4" i="46"/>
  <c r="P4" i="46"/>
  <c r="AE10" i="44" l="1"/>
  <c r="AG10" i="44"/>
  <c r="AD19" i="44"/>
  <c r="AE19" i="44" s="1"/>
  <c r="AG3" i="44"/>
  <c r="AF18" i="44"/>
  <c r="AG16" i="44"/>
  <c r="AG11" i="44"/>
  <c r="AF11" i="44"/>
  <c r="AE18" i="44"/>
  <c r="AF3" i="44"/>
  <c r="AF15" i="44"/>
  <c r="AE5" i="44"/>
  <c r="AG15" i="44"/>
  <c r="AE14" i="44"/>
  <c r="AG4" i="44"/>
  <c r="AF4" i="44"/>
  <c r="AF6" i="44"/>
  <c r="AG17" i="44"/>
  <c r="AE17" i="44"/>
  <c r="AE7" i="44"/>
  <c r="AG7" i="44"/>
  <c r="AF5" i="44"/>
  <c r="AF12" i="44"/>
  <c r="AE6" i="44"/>
  <c r="AF9" i="44"/>
  <c r="AE12" i="44"/>
  <c r="AG14" i="44"/>
  <c r="AG13" i="44"/>
  <c r="AF13" i="44"/>
  <c r="AE8" i="44"/>
  <c r="AF8" i="44"/>
  <c r="AG8" i="44"/>
  <c r="Q3" i="46"/>
  <c r="P3" i="46"/>
  <c r="AF19" i="44" l="1"/>
  <c r="AG19" i="44"/>
</calcChain>
</file>

<file path=xl/sharedStrings.xml><?xml version="1.0" encoding="utf-8"?>
<sst xmlns="http://schemas.openxmlformats.org/spreadsheetml/2006/main" count="3116" uniqueCount="736">
  <si>
    <t>IsoLine</t>
  </si>
  <si>
    <t>ErrEll</t>
  </si>
  <si>
    <t>Source sheet</t>
  </si>
  <si>
    <t>Plot name</t>
  </si>
  <si>
    <t>Plot Type</t>
  </si>
  <si>
    <t>1st free col</t>
  </si>
  <si>
    <t>Sigma Level</t>
  </si>
  <si>
    <t>Absolute Errs</t>
  </si>
  <si>
    <t>Symbol Type</t>
  </si>
  <si>
    <t>Inverse Plot</t>
  </si>
  <si>
    <t>Color Plot</t>
  </si>
  <si>
    <t>3D plot</t>
  </si>
  <si>
    <t>Linear</t>
  </si>
  <si>
    <t>Data Range</t>
  </si>
  <si>
    <t>Filled Symbols</t>
  </si>
  <si>
    <t>ConcAge</t>
  </si>
  <si>
    <t>ConcSwap</t>
  </si>
  <si>
    <t>1st Symbol-row</t>
  </si>
  <si>
    <t>Manitoba Geological Survey</t>
  </si>
  <si>
    <t>When using information from this publication in other publications or presentations, due acknowledgment should be given to the Manitoba Geological Survey. The following reference format is recommended:</t>
  </si>
  <si>
    <t>Table 1 Geochronological Da (3)</t>
  </si>
  <si>
    <t>Concordia1</t>
  </si>
  <si>
    <t>L5:P14</t>
  </si>
  <si>
    <t>Project_Number</t>
  </si>
  <si>
    <t>Project_Name</t>
  </si>
  <si>
    <t>Publication_Number</t>
  </si>
  <si>
    <t>NTS_Sheet_250K</t>
  </si>
  <si>
    <t>NTS_Sheet_50K</t>
  </si>
  <si>
    <t>Laboratory</t>
  </si>
  <si>
    <t>Size_Fraction_If_Applicable</t>
  </si>
  <si>
    <t>Au_ppb</t>
  </si>
  <si>
    <t>Ag_ppm</t>
  </si>
  <si>
    <t>As_ppm</t>
  </si>
  <si>
    <t>Ba_ppm</t>
  </si>
  <si>
    <t>Co_ppm</t>
  </si>
  <si>
    <t>Cr_ppm</t>
  </si>
  <si>
    <t>Cs_ppm</t>
  </si>
  <si>
    <t>Hf_ppm</t>
  </si>
  <si>
    <t>Mo_ppm</t>
  </si>
  <si>
    <t>Ni_ppm</t>
  </si>
  <si>
    <t>Rb_ppm</t>
  </si>
  <si>
    <t>Sb_ppm</t>
  </si>
  <si>
    <t>Sc_ppm</t>
  </si>
  <si>
    <t>Se_ppm</t>
  </si>
  <si>
    <t>Ta_ppm</t>
  </si>
  <si>
    <t>Th_ppm</t>
  </si>
  <si>
    <t>U_ppm</t>
  </si>
  <si>
    <t>W_ppm</t>
  </si>
  <si>
    <t>Zn_ppm</t>
  </si>
  <si>
    <t>La_ppm</t>
  </si>
  <si>
    <t>Ce_ppm</t>
  </si>
  <si>
    <t>Nd_ppm</t>
  </si>
  <si>
    <t>Sm_ppm</t>
  </si>
  <si>
    <t>Eu_ppm</t>
  </si>
  <si>
    <t>Tb_ppm</t>
  </si>
  <si>
    <t>Yb_ppm</t>
  </si>
  <si>
    <t>Lu_ppm</t>
  </si>
  <si>
    <t>Analyte</t>
  </si>
  <si>
    <t>Project_Lead</t>
  </si>
  <si>
    <t>MGS</t>
  </si>
  <si>
    <t>Laboratory_Report_Number</t>
  </si>
  <si>
    <t>&lt;0.063 mm</t>
  </si>
  <si>
    <t>Analytical_Method</t>
  </si>
  <si>
    <t>Lab_Analytical_Package_Code</t>
  </si>
  <si>
    <t>NAD83</t>
  </si>
  <si>
    <t>Unit</t>
  </si>
  <si>
    <t>Ag</t>
  </si>
  <si>
    <t>ppm</t>
  </si>
  <si>
    <t>As</t>
  </si>
  <si>
    <t>Ce</t>
  </si>
  <si>
    <t>Co</t>
  </si>
  <si>
    <t>Cs</t>
  </si>
  <si>
    <t>Eu</t>
  </si>
  <si>
    <t>Hf</t>
  </si>
  <si>
    <t>Hg</t>
  </si>
  <si>
    <t>Mo</t>
  </si>
  <si>
    <t>Nd</t>
  </si>
  <si>
    <t>Ni</t>
  </si>
  <si>
    <t>Rb</t>
  </si>
  <si>
    <t>Sb</t>
  </si>
  <si>
    <t>Sc</t>
  </si>
  <si>
    <t>Se</t>
  </si>
  <si>
    <t>Sm</t>
  </si>
  <si>
    <t>Sn</t>
  </si>
  <si>
    <t>Ta</t>
  </si>
  <si>
    <t>Tb</t>
  </si>
  <si>
    <t>Th</t>
  </si>
  <si>
    <t>U</t>
  </si>
  <si>
    <t>W</t>
  </si>
  <si>
    <t>Yb</t>
  </si>
  <si>
    <t>Zn</t>
  </si>
  <si>
    <t>Fe_perc</t>
  </si>
  <si>
    <t>perc</t>
  </si>
  <si>
    <t>ppb</t>
  </si>
  <si>
    <t>Sr</t>
  </si>
  <si>
    <t>La</t>
  </si>
  <si>
    <t>Ca_perc</t>
  </si>
  <si>
    <t>Au</t>
  </si>
  <si>
    <t>Ba</t>
  </si>
  <si>
    <t>Ca</t>
  </si>
  <si>
    <t>Cr</t>
  </si>
  <si>
    <t>Lu</t>
  </si>
  <si>
    <t>Sample_ID</t>
  </si>
  <si>
    <t>Project_Information</t>
  </si>
  <si>
    <t xml:space="preserve">Sample_Medium </t>
  </si>
  <si>
    <t>Sample_Aliquot</t>
  </si>
  <si>
    <t>Organization_Responsible</t>
  </si>
  <si>
    <t>Publication_Release_Date</t>
  </si>
  <si>
    <t>Datum_For_Sample_Locations</t>
  </si>
  <si>
    <t>Sample_Preparation_Methodology</t>
  </si>
  <si>
    <t>Till</t>
  </si>
  <si>
    <t>Li</t>
  </si>
  <si>
    <t>Be</t>
  </si>
  <si>
    <t>Mg</t>
  </si>
  <si>
    <t>S</t>
  </si>
  <si>
    <t>V</t>
  </si>
  <si>
    <t>Cu</t>
  </si>
  <si>
    <t>Ga</t>
  </si>
  <si>
    <t>Ge</t>
  </si>
  <si>
    <t>Y</t>
  </si>
  <si>
    <t>Zr</t>
  </si>
  <si>
    <t>Pr</t>
  </si>
  <si>
    <t>Gd</t>
  </si>
  <si>
    <t>Dy</t>
  </si>
  <si>
    <t>Ho</t>
  </si>
  <si>
    <t>Er</t>
  </si>
  <si>
    <t>Tm</t>
  </si>
  <si>
    <t>Nb</t>
  </si>
  <si>
    <t>Cd</t>
  </si>
  <si>
    <t>Te</t>
  </si>
  <si>
    <t>Pb</t>
  </si>
  <si>
    <t>Bi</t>
  </si>
  <si>
    <t>ICP-OES</t>
  </si>
  <si>
    <t>ICP-MS</t>
  </si>
  <si>
    <t>Li_ppm</t>
  </si>
  <si>
    <t>Be_ppm</t>
  </si>
  <si>
    <t>V_ppm</t>
  </si>
  <si>
    <t>Cu_ppm</t>
  </si>
  <si>
    <t>Ga_ppm</t>
  </si>
  <si>
    <t>Ge_ppm</t>
  </si>
  <si>
    <t>Sr_ppm</t>
  </si>
  <si>
    <t>Y_ppm</t>
  </si>
  <si>
    <t>Zr_ppm</t>
  </si>
  <si>
    <t>Pr_ppm</t>
  </si>
  <si>
    <t>Gd_ppm</t>
  </si>
  <si>
    <t>Dy_ppm</t>
  </si>
  <si>
    <t>Ho_ppm</t>
  </si>
  <si>
    <t>Er_ppm</t>
  </si>
  <si>
    <t>Nb_ppm</t>
  </si>
  <si>
    <t>Cd_ppm</t>
  </si>
  <si>
    <t>Sn_ppm</t>
  </si>
  <si>
    <t>Te_ppm</t>
  </si>
  <si>
    <t>Pb_ppm</t>
  </si>
  <si>
    <t>Bi_ppm</t>
  </si>
  <si>
    <t>Horizon</t>
  </si>
  <si>
    <t>Mg_perc</t>
  </si>
  <si>
    <t>Al_perc</t>
  </si>
  <si>
    <t>K_perc</t>
  </si>
  <si>
    <t>HCl</t>
  </si>
  <si>
    <t>Analysis_Information</t>
  </si>
  <si>
    <t>Material</t>
  </si>
  <si>
    <t>0.5 g</t>
  </si>
  <si>
    <t>M.S. Gauthier</t>
  </si>
  <si>
    <t>CaO</t>
  </si>
  <si>
    <t>MgO</t>
  </si>
  <si>
    <t>MnO</t>
  </si>
  <si>
    <t>LOI</t>
  </si>
  <si>
    <t>CaO_perc</t>
  </si>
  <si>
    <t>MgO_perc</t>
  </si>
  <si>
    <t>MnO_perc</t>
  </si>
  <si>
    <t>P_perc</t>
  </si>
  <si>
    <t>S_perc</t>
  </si>
  <si>
    <t>Ti_perc</t>
  </si>
  <si>
    <t>Tel: 1-800-223-5215 (General Enquiry)</t>
  </si>
  <si>
    <t>Tel: 204-945-6569 (Resource Centre)</t>
  </si>
  <si>
    <t>Fax: 204-945-8427</t>
  </si>
  <si>
    <t>Metadata</t>
  </si>
  <si>
    <t>Station_ID</t>
  </si>
  <si>
    <t>Surface_elevation_m</t>
  </si>
  <si>
    <t>Comments</t>
  </si>
  <si>
    <r>
      <t>Map_code</t>
    </r>
    <r>
      <rPr>
        <b/>
        <vertAlign val="superscript"/>
        <sz val="10"/>
        <rFont val="Calibri"/>
        <family val="2"/>
        <scheme val="minor"/>
      </rPr>
      <t>2</t>
    </r>
  </si>
  <si>
    <t>Field_clast_perc</t>
  </si>
  <si>
    <t>Sand_perc</t>
  </si>
  <si>
    <t>Silt_perc</t>
  </si>
  <si>
    <t>Clay_perc</t>
  </si>
  <si>
    <r>
      <t>Al</t>
    </r>
    <r>
      <rPr>
        <b/>
        <vertAlign val="subscript"/>
        <sz val="10"/>
        <color rgb="FF000000"/>
        <rFont val="Calibri"/>
        <family val="2"/>
        <scheme val="minor"/>
      </rPr>
      <t>2</t>
    </r>
    <r>
      <rPr>
        <b/>
        <sz val="10"/>
        <color rgb="FF000000"/>
        <rFont val="Calibri"/>
        <family val="2"/>
        <scheme val="minor"/>
      </rPr>
      <t>O</t>
    </r>
    <r>
      <rPr>
        <b/>
        <vertAlign val="subscript"/>
        <sz val="10"/>
        <color rgb="FF000000"/>
        <rFont val="Calibri"/>
        <family val="2"/>
        <scheme val="minor"/>
      </rPr>
      <t>3</t>
    </r>
    <r>
      <rPr>
        <b/>
        <sz val="10"/>
        <color rgb="FF000000"/>
        <rFont val="Calibri"/>
        <family val="2"/>
        <scheme val="minor"/>
      </rPr>
      <t>_perc</t>
    </r>
  </si>
  <si>
    <r>
      <t>Fe</t>
    </r>
    <r>
      <rPr>
        <b/>
        <vertAlign val="subscript"/>
        <sz val="10"/>
        <color rgb="FF000000"/>
        <rFont val="Calibri"/>
        <family val="2"/>
        <scheme val="minor"/>
      </rPr>
      <t>2</t>
    </r>
    <r>
      <rPr>
        <b/>
        <sz val="10"/>
        <color rgb="FF000000"/>
        <rFont val="Calibri"/>
        <family val="2"/>
        <scheme val="minor"/>
      </rPr>
      <t>O</t>
    </r>
    <r>
      <rPr>
        <b/>
        <vertAlign val="subscript"/>
        <sz val="10"/>
        <color rgb="FF000000"/>
        <rFont val="Calibri"/>
        <family val="2"/>
        <scheme val="minor"/>
      </rPr>
      <t>3</t>
    </r>
    <r>
      <rPr>
        <b/>
        <sz val="10"/>
        <color rgb="FF000000"/>
        <rFont val="Calibri"/>
        <family val="2"/>
        <scheme val="minor"/>
      </rPr>
      <t>_perc</t>
    </r>
  </si>
  <si>
    <r>
      <t>K</t>
    </r>
    <r>
      <rPr>
        <b/>
        <vertAlign val="subscript"/>
        <sz val="10"/>
        <color rgb="FF000000"/>
        <rFont val="Calibri"/>
        <family val="2"/>
        <scheme val="minor"/>
      </rPr>
      <t>2</t>
    </r>
    <r>
      <rPr>
        <b/>
        <sz val="10"/>
        <color rgb="FF000000"/>
        <rFont val="Calibri"/>
        <family val="2"/>
        <scheme val="minor"/>
      </rPr>
      <t>O_perc</t>
    </r>
  </si>
  <si>
    <r>
      <t>Na</t>
    </r>
    <r>
      <rPr>
        <b/>
        <vertAlign val="subscript"/>
        <sz val="10"/>
        <rFont val="Calibri"/>
        <family val="2"/>
        <scheme val="minor"/>
      </rPr>
      <t>2</t>
    </r>
    <r>
      <rPr>
        <b/>
        <sz val="10"/>
        <rFont val="Calibri"/>
        <family val="2"/>
        <scheme val="minor"/>
      </rPr>
      <t>O_perc</t>
    </r>
  </si>
  <si>
    <r>
      <t>P</t>
    </r>
    <r>
      <rPr>
        <b/>
        <vertAlign val="subscript"/>
        <sz val="10"/>
        <color rgb="FF000000"/>
        <rFont val="Calibri"/>
        <family val="2"/>
        <scheme val="minor"/>
      </rPr>
      <t>2</t>
    </r>
    <r>
      <rPr>
        <b/>
        <sz val="10"/>
        <color rgb="FF000000"/>
        <rFont val="Calibri"/>
        <family val="2"/>
        <scheme val="minor"/>
      </rPr>
      <t>O</t>
    </r>
    <r>
      <rPr>
        <b/>
        <vertAlign val="subscript"/>
        <sz val="10"/>
        <color rgb="FF000000"/>
        <rFont val="Calibri"/>
        <family val="2"/>
        <scheme val="minor"/>
      </rPr>
      <t>5</t>
    </r>
    <r>
      <rPr>
        <b/>
        <sz val="10"/>
        <color rgb="FF000000"/>
        <rFont val="Calibri"/>
        <family val="2"/>
        <scheme val="minor"/>
      </rPr>
      <t>_perc</t>
    </r>
  </si>
  <si>
    <r>
      <t>SiO</t>
    </r>
    <r>
      <rPr>
        <b/>
        <vertAlign val="subscript"/>
        <sz val="10"/>
        <color rgb="FF000000"/>
        <rFont val="Calibri"/>
        <family val="2"/>
        <scheme val="minor"/>
      </rPr>
      <t>2</t>
    </r>
    <r>
      <rPr>
        <b/>
        <sz val="10"/>
        <color rgb="FF000000"/>
        <rFont val="Calibri"/>
        <family val="2"/>
        <scheme val="minor"/>
      </rPr>
      <t>_perc</t>
    </r>
  </si>
  <si>
    <r>
      <t>TiO</t>
    </r>
    <r>
      <rPr>
        <b/>
        <vertAlign val="subscript"/>
        <sz val="10"/>
        <color rgb="FF000000"/>
        <rFont val="Calibri"/>
        <family val="2"/>
        <scheme val="minor"/>
      </rPr>
      <t>2</t>
    </r>
    <r>
      <rPr>
        <b/>
        <sz val="10"/>
        <color rgb="FF000000"/>
        <rFont val="Calibri"/>
        <family val="2"/>
        <scheme val="minor"/>
      </rPr>
      <t>_perc</t>
    </r>
  </si>
  <si>
    <t>Total_perc</t>
  </si>
  <si>
    <t>Tm_ppm</t>
  </si>
  <si>
    <t>The certified reference company OREAS® notes: "It is important to note that in the analytical industry there is no standardization of the aqua regia digestion process. Aqua regia is a partial empirical digest and differences in recoveries for various analytes are commonplace. They are caused by variations in the digest conditions which can include the ratio of nitric to hydrochloric acids, acid strength, temperatures, leach times and secondary digestions. Recoveries for sulphide-hosted base metal sulphides approach total values, however, other analytes, in particular the lithophile elements, show greater sensitivity to method parameters... The results of specific laboratories may differ significantly from the certified values, but will, nonetheless, be valid and reproducible in the context of the specifics of the aqua regia method in use."</t>
  </si>
  <si>
    <t>ICP-OES; ICP-MS</t>
  </si>
  <si>
    <t>Minimum_Quaternary_thickness_m</t>
  </si>
  <si>
    <t>Calcite_perc_calc</t>
  </si>
  <si>
    <t>Dolomite_perc_calc</t>
  </si>
  <si>
    <t>Total_carbonate_perc_calc</t>
  </si>
  <si>
    <t>LOI_grav_perc</t>
  </si>
  <si>
    <t>Analytical_Digestion_If_Applicable</t>
  </si>
  <si>
    <t>Weight percent</t>
  </si>
  <si>
    <r>
      <t>Munsell_code</t>
    </r>
    <r>
      <rPr>
        <b/>
        <vertAlign val="superscript"/>
        <sz val="10"/>
        <rFont val="Calibri"/>
        <family val="2"/>
        <scheme val="minor"/>
      </rPr>
      <t>1</t>
    </r>
  </si>
  <si>
    <r>
      <t>Munsell_colour</t>
    </r>
    <r>
      <rPr>
        <b/>
        <vertAlign val="superscript"/>
        <sz val="10"/>
        <rFont val="Calibri"/>
        <family val="2"/>
        <scheme val="minor"/>
      </rPr>
      <t>1</t>
    </r>
  </si>
  <si>
    <t>by M.S. Gauthier and J. Rentz</t>
  </si>
  <si>
    <t>Aggregate geology field sites sand samples in southern Manitoba</t>
  </si>
  <si>
    <t>Gravel pit</t>
  </si>
  <si>
    <t>-</t>
  </si>
  <si>
    <t>MGS2023_004</t>
  </si>
  <si>
    <t>Till - 2</t>
  </si>
  <si>
    <t>Sum</t>
  </si>
  <si>
    <t>Sandstone</t>
  </si>
  <si>
    <t>Ironstone</t>
  </si>
  <si>
    <t>Quartz</t>
  </si>
  <si>
    <t>White sandstone</t>
  </si>
  <si>
    <t>Quartzite</t>
  </si>
  <si>
    <t>Metasedimentary</t>
  </si>
  <si>
    <t>Metavolcanic</t>
  </si>
  <si>
    <t>Ultramafic</t>
  </si>
  <si>
    <t>Undifferentiated greenstone and greywacke</t>
  </si>
  <si>
    <t>Amphibolite_ gabbro</t>
  </si>
  <si>
    <t>Intermediate intrusive</t>
  </si>
  <si>
    <r>
      <t>Granitoid</t>
    </r>
    <r>
      <rPr>
        <b/>
        <vertAlign val="superscript"/>
        <sz val="10"/>
        <rFont val="Calibri"/>
        <family val="2"/>
        <scheme val="minor"/>
      </rPr>
      <t>2</t>
    </r>
  </si>
  <si>
    <t>Shale</t>
  </si>
  <si>
    <t>Chert</t>
  </si>
  <si>
    <t>Carbonate_pink</t>
  </si>
  <si>
    <r>
      <t>Carbonate</t>
    </r>
    <r>
      <rPr>
        <b/>
        <vertAlign val="superscript"/>
        <sz val="10"/>
        <rFont val="Calibri"/>
        <family val="2"/>
        <scheme val="minor"/>
      </rPr>
      <t>1</t>
    </r>
  </si>
  <si>
    <t>Sample ID</t>
  </si>
  <si>
    <t>MGS, Winnipeg, Manitoba</t>
  </si>
  <si>
    <t>Visual, then count percent</t>
  </si>
  <si>
    <t>Hg_ppm</t>
  </si>
  <si>
    <t>B:C</t>
  </si>
  <si>
    <t>A:B</t>
  </si>
  <si>
    <t>Fabric_ID</t>
  </si>
  <si>
    <t>Section</t>
  </si>
  <si>
    <t>Relative till stratigraphy</t>
  </si>
  <si>
    <r>
      <t>Modality</t>
    </r>
    <r>
      <rPr>
        <b/>
        <vertAlign val="superscript"/>
        <sz val="10"/>
        <rFont val="Calibri"/>
        <family val="2"/>
        <scheme val="minor"/>
      </rPr>
      <t>1</t>
    </r>
  </si>
  <si>
    <r>
      <t>V</t>
    </r>
    <r>
      <rPr>
        <b/>
        <vertAlign val="subscript"/>
        <sz val="10"/>
        <rFont val="Calibri"/>
        <family val="2"/>
        <scheme val="minor"/>
      </rPr>
      <t>1</t>
    </r>
    <r>
      <rPr>
        <b/>
        <sz val="10"/>
        <rFont val="Calibri"/>
        <family val="2"/>
        <scheme val="minor"/>
      </rPr>
      <t>_dip_degrees</t>
    </r>
  </si>
  <si>
    <r>
      <t>S</t>
    </r>
    <r>
      <rPr>
        <b/>
        <vertAlign val="subscript"/>
        <sz val="10"/>
        <rFont val="Calibri"/>
        <family val="2"/>
        <scheme val="minor"/>
      </rPr>
      <t>1</t>
    </r>
  </si>
  <si>
    <r>
      <t>S</t>
    </r>
    <r>
      <rPr>
        <b/>
        <vertAlign val="subscript"/>
        <sz val="10"/>
        <rFont val="Calibri"/>
        <family val="2"/>
        <scheme val="minor"/>
      </rPr>
      <t>2</t>
    </r>
  </si>
  <si>
    <r>
      <t>S</t>
    </r>
    <r>
      <rPr>
        <b/>
        <vertAlign val="subscript"/>
        <sz val="10"/>
        <rFont val="Calibri"/>
        <family val="2"/>
        <scheme val="minor"/>
      </rPr>
      <t>3</t>
    </r>
  </si>
  <si>
    <r>
      <t>Elongation        [1-(S</t>
    </r>
    <r>
      <rPr>
        <b/>
        <vertAlign val="subscript"/>
        <sz val="10"/>
        <rFont val="Calibri"/>
        <family val="2"/>
        <scheme val="minor"/>
      </rPr>
      <t>2</t>
    </r>
    <r>
      <rPr>
        <b/>
        <sz val="10"/>
        <rFont val="Calibri"/>
        <family val="2"/>
        <scheme val="minor"/>
      </rPr>
      <t>/S</t>
    </r>
    <r>
      <rPr>
        <b/>
        <vertAlign val="subscript"/>
        <sz val="10"/>
        <rFont val="Calibri"/>
        <family val="2"/>
        <scheme val="minor"/>
      </rPr>
      <t>1</t>
    </r>
    <r>
      <rPr>
        <b/>
        <sz val="10"/>
        <rFont val="Calibri"/>
        <family val="2"/>
        <scheme val="minor"/>
      </rPr>
      <t>)]</t>
    </r>
  </si>
  <si>
    <r>
      <t>Isotropy 
(S</t>
    </r>
    <r>
      <rPr>
        <b/>
        <vertAlign val="subscript"/>
        <sz val="10"/>
        <rFont val="Calibri"/>
        <family val="2"/>
        <scheme val="minor"/>
      </rPr>
      <t>3</t>
    </r>
    <r>
      <rPr>
        <b/>
        <sz val="10"/>
        <rFont val="Calibri"/>
        <family val="2"/>
        <scheme val="minor"/>
      </rPr>
      <t>/S</t>
    </r>
    <r>
      <rPr>
        <b/>
        <vertAlign val="subscript"/>
        <sz val="10"/>
        <rFont val="Calibri"/>
        <family val="2"/>
        <scheme val="minor"/>
      </rPr>
      <t>1</t>
    </r>
    <r>
      <rPr>
        <b/>
        <sz val="10"/>
        <rFont val="Calibri"/>
        <family val="2"/>
        <scheme val="minor"/>
      </rPr>
      <t>)</t>
    </r>
  </si>
  <si>
    <t>Strength</t>
  </si>
  <si>
    <t>Interpreted ice-flow (°)</t>
  </si>
  <si>
    <t>a-axis</t>
  </si>
  <si>
    <t>SU</t>
  </si>
  <si>
    <t>strong</t>
  </si>
  <si>
    <t>118-24-004</t>
  </si>
  <si>
    <t>118-24-005</t>
  </si>
  <si>
    <t>118-24-006</t>
  </si>
  <si>
    <t>118-24-007</t>
  </si>
  <si>
    <t>118-24-008</t>
  </si>
  <si>
    <t>118-24-009</t>
  </si>
  <si>
    <t>118-24-010</t>
  </si>
  <si>
    <t>118-24-011</t>
  </si>
  <si>
    <t>118-24-013</t>
  </si>
  <si>
    <t>118-24-014</t>
  </si>
  <si>
    <t>118-24-015</t>
  </si>
  <si>
    <t>118-24-016</t>
  </si>
  <si>
    <t>118-24-017</t>
  </si>
  <si>
    <t>118-24-018</t>
  </si>
  <si>
    <t>118-24-019</t>
  </si>
  <si>
    <t>118-24-020</t>
  </si>
  <si>
    <t>118-24-021</t>
  </si>
  <si>
    <t>118-24-022</t>
  </si>
  <si>
    <t>118-24-023</t>
  </si>
  <si>
    <t>118-24-024</t>
  </si>
  <si>
    <t>Inactive pit; site wall exposes ~1.7 m horizontally-bedded sandy gravel interbedded with medium sand; beds are 0.1-0.6 m thick. Gravel is poorly-sorted and has 60-70% clasts, granule to small pebble-sized with rare large pebbles that are subrounded to rounded.</t>
  </si>
  <si>
    <t>g</t>
  </si>
  <si>
    <t>Farmers field; auger 1.0 m sandy silty clay | 0.2 m clay</t>
  </si>
  <si>
    <t>Hand auger</t>
  </si>
  <si>
    <t>Road cut</t>
  </si>
  <si>
    <t>Ditch</t>
  </si>
  <si>
    <t>118-24-007-A01</t>
  </si>
  <si>
    <t>Till - readvance over clay</t>
  </si>
  <si>
    <t>C</t>
  </si>
  <si>
    <t>Inactive pit; pit wall and auger below expose ~1.5 m gravel | 0.5 m sand | 0.2 m sandy clay, bedded | 0.3+ m clay, dark grey-brown, no inclusions</t>
  </si>
  <si>
    <t>Inactive pit; south lower side; wall exposes ~0.7 m gravel | 0.4+ m dark grey-brown clay with flocules of silt.</t>
  </si>
  <si>
    <t>Auger 0.25 m brown clay | 0.5 m moderately-sorted sand with 5% pebbles | 0.3+ m dark grey-brown clay with silt inclusions</t>
  </si>
  <si>
    <t>118-24-010-A01</t>
  </si>
  <si>
    <t>118-24-010-B01</t>
  </si>
  <si>
    <t xml:space="preserve">Till - 2 </t>
  </si>
  <si>
    <t>10-15</t>
  </si>
  <si>
    <t xml:space="preserve">Inactive pit; surface has 0-20 cm washed (fines removed); deepest wall exposes 0.55 m diamict with 10-15% clasts | 0.6 m dark brown clay with silt inclusions | 0.7+ m diamict with 10-15% clasts; </t>
  </si>
  <si>
    <t>Vegetation</t>
  </si>
  <si>
    <t>Agriculture</t>
  </si>
  <si>
    <t>Tall closed forest of aspen and alder</t>
  </si>
  <si>
    <t xml:space="preserve">Auger in forest, 0.6 m very poorly-sorted gravelley-sand with ~15% clasts and a matrix of very coarse sand to medium sand | likely till - from excavated boulders and area scraped at bottom of ditch. </t>
  </si>
  <si>
    <t>g | d</t>
  </si>
  <si>
    <t>Road-cut exposes 0.8 m gravel, massive, very poorly-sorted, with a medium to very coarse sand matrix and 40-60% clasts that are subangular to subrounded, small pebble to small cobble-sized, and carbonate-dominated, over silt.</t>
  </si>
  <si>
    <t>Ditch exposes 0.15 m very poorly-sorted gravel with a silt to very coarse sand matrix | 0.5 m light beige silt with 1-3% pebbles | 0.1+ m clayey sandy diamict with 5% clasts; auger refusal at 2 spots.</t>
  </si>
  <si>
    <t>?</t>
  </si>
  <si>
    <t>Jack pine, aspen, alder</t>
  </si>
  <si>
    <t>Inactive pit; lots of top disturbance; site is in forest. Dug 0.7 m gravel, poorly sorted, matrix to clast-supported, 50-70% clasts that are small to medium pebble-sized and rounded to subrounded, carbonate-dominated; some areas more sorted with more sand (very fine sand) | 0.3 m poorly sorted coarse to very coarse sand with ~30% clasts (granule to small pebble-sized).</t>
  </si>
  <si>
    <t>g | s</t>
  </si>
  <si>
    <t>s</t>
  </si>
  <si>
    <t>Inactive pit; surface scrapped (&lt;1 m gravel); side wall exposes 3 m of very fine sand to medium sand with horizontal textural bedding; beds 0.1-0.7 m thick, coarsens with depth to medium sand; small boulder pile in large pit has boulders 0.25-2.0 m diametre, subrounded to subangular, mostly granitic and gneissic</t>
  </si>
  <si>
    <t>Inactive pit; side wall exposes 0.6 m gravel that is massive and very poorly-sorted with 40-60% clasts that are small to large pebble-sized and rounded to subrounded with a very fine to very coarse sand matrix | 0.6 m gravel that is massive and poorly-sorted with 40-60% clasts that are  small to large pebble-sized and rounded to subrounded with a coarse to very coarse sand matrix | 0.2 m gravelley sand that is massive and poorly sorted with 20-30% clasts that are small to medium pebble-sized and a very fine to medium sand matrix | 1 m gravel that is massive and poorly-sorted with 40-60% clasts that are  small to large pebble-sized and rounded to subrounded with a coarse to very coarse sand matrix | 2.5+ m colluvium to base.</t>
  </si>
  <si>
    <t>GF</t>
  </si>
  <si>
    <t>Inactive pit, top likely disturbed; pit wall expose ~4 m coarse sand that is massive and moderately sorted with 15-20% small to medium pebble-sized and subangular to rounded.</t>
  </si>
  <si>
    <t>Spruce, aspen, birch, alder</t>
  </si>
  <si>
    <t>Dug hole; Hand auger</t>
  </si>
  <si>
    <t>d</t>
  </si>
  <si>
    <t>T1</t>
  </si>
  <si>
    <t>118-24-019-A01</t>
  </si>
  <si>
    <t>Closed poplar and alder</t>
  </si>
  <si>
    <t>Dug 0.2-0.3 m very poorly sorted gravel to diamict (soil Ah) | 0.9+ m yellow-brown diamict with 10-15% clasts;granule to rare boulders at surface.</t>
  </si>
  <si>
    <t>Surface observation</t>
  </si>
  <si>
    <t>Active pit; short visual only - looks like &gt; 10 m sand, similar entire pit length.</t>
  </si>
  <si>
    <t>Open aspen regrowth with spruce and alder</t>
  </si>
  <si>
    <t>Dug/auger in forest; 1+ m diamict, yellow-brown, wet.</t>
  </si>
  <si>
    <t>118-24-024-A01</t>
  </si>
  <si>
    <t>62H; 62I</t>
  </si>
  <si>
    <t>Below 0.6 m clay</t>
  </si>
  <si>
    <t>118-24-026</t>
  </si>
  <si>
    <t>118-24-027</t>
  </si>
  <si>
    <t>118-24-028</t>
  </si>
  <si>
    <t>118-24-029</t>
  </si>
  <si>
    <t>118-24-030</t>
  </si>
  <si>
    <t>118-24-031</t>
  </si>
  <si>
    <t>118-24-032</t>
  </si>
  <si>
    <t>118-24-033</t>
  </si>
  <si>
    <t>118-24-034</t>
  </si>
  <si>
    <t>118-24-035</t>
  </si>
  <si>
    <t>118-24-036</t>
  </si>
  <si>
    <t>118-24-037</t>
  </si>
  <si>
    <t>Quarry</t>
  </si>
  <si>
    <t>118-24-026-A01</t>
  </si>
  <si>
    <t>118-24-026-A02</t>
  </si>
  <si>
    <t>Till - 2 - over sand</t>
  </si>
  <si>
    <t xml:space="preserve">Till - 1 </t>
  </si>
  <si>
    <t>Till - over sand</t>
  </si>
  <si>
    <t>0.4 m thick</t>
  </si>
  <si>
    <t>s | d</t>
  </si>
  <si>
    <t>d | s</t>
  </si>
  <si>
    <t>s | g</t>
  </si>
  <si>
    <t>d | R</t>
  </si>
  <si>
    <t xml:space="preserve">d | s </t>
  </si>
  <si>
    <t>d | g | d</t>
  </si>
  <si>
    <t>Tb1</t>
  </si>
  <si>
    <t>Hand dug hole on western edge of inactive/unmaintained gravel pit; 1.2 m matrix-supported brown medium to coarse grained gravelly sand with 30-40% clasts, sand is poorly to moderately sorted, clasts are subangular to subrounded | 0.15 m silty grey diamict, diamict is massive, matrix-supported with 10-20% clasts, pebbles up to 1.5 cm in diameter | 0.15 m sandy silty brown diamict, diamict is massive, matrix-supported with 15-25% clasts, pebbles up to 2 cm in diameter</t>
  </si>
  <si>
    <t>Quick observation of pit wall exposes 1.5 m gravel that is crudely stratified, poorly sorted, with a matrix to clast-supported matrix and 40-60% clasts that are small to large pebble sized</t>
  </si>
  <si>
    <t>Tall forest with aspen, pine, oak, poison ivy</t>
  </si>
  <si>
    <t xml:space="preserve">Auger and shovel refusal at 0.1 m; 0.1 m well-sorted sand | gravel </t>
  </si>
  <si>
    <t>Tall forest with aspen, elder, raspberries, saparilla</t>
  </si>
  <si>
    <t>Hand auger in forest exposes 0.5 m massive brown silt | 0.7+ m massive fine brown sand</t>
  </si>
  <si>
    <t>Active pit exposes 2.6 m clast-supported gravel, gravel contains 60-70% clasts that are subangular to subrounded, cross-bedded, poorly sorted and consists of small to large pebbles that fine downwards. well-sorted sand beds occur throughout and are likely filled channel cuts.</t>
  </si>
  <si>
    <t>Forest with aspen, box elders, elm</t>
  </si>
  <si>
    <t xml:space="preserve">Hand auger in forest; 1 m brown clay | 0.7+ m brown silty sandy diamict containing apporixmately 10% clasts </t>
  </si>
  <si>
    <t>Forest with aspen, oak, dogwood</t>
  </si>
  <si>
    <t>Hand auger in forest ; 0.15 m topsoil | auger refusal on probable gravel</t>
  </si>
  <si>
    <t>Inactive gravel pit exposes 2 m well-sorted brown sand, matrix-supported, massive and contains 5-10% clasts | 3+ m moderately sorted pebbly sand, contains a medium to very coarse grained massive sand. At the southeast edge, 0.4 m silty diamict overlies 0.3+ m pebbly gravel (gravel buried at margins of the deposit??)</t>
  </si>
  <si>
    <t>Dug hole/Auger; 1.2 m moderately sorted brown sand, contains medium to very coarse grained sand with up to 5% small subrounded pebbles | 0.9 m brown diamict</t>
  </si>
  <si>
    <t>Hand auger on ditch flank and ditch; 0.3 m brown diamict, loose with 10-15% clasts | 0.1 m silt sandy gravel | 0.8 m brown diamict, loose with 10-15% clasts</t>
  </si>
  <si>
    <t>118-24-034-A02</t>
  </si>
  <si>
    <r>
      <t>Pit wall side exposes 2.4 m brown silty sandy diamict with 10</t>
    </r>
    <r>
      <rPr>
        <sz val="10"/>
        <color theme="1"/>
        <rFont val="Aptos Narrow"/>
        <family val="2"/>
      </rPr>
      <t>–</t>
    </r>
    <r>
      <rPr>
        <sz val="10"/>
        <color theme="1"/>
        <rFont val="Calibri"/>
        <family val="2"/>
        <scheme val="minor"/>
      </rPr>
      <t>20% subangular clasts, structure is massive with minor blockiness | 0.4 + m brown gravelly sand with no visible layering or laminations. Sand is matrix-supported with medium to coarse grained sand, poorly sorted, and contains 30-40% subangular clasts that are up to 6 cm in diameter</t>
    </r>
  </si>
  <si>
    <t>118-24-034-A01</t>
  </si>
  <si>
    <t>over bedrock</t>
  </si>
  <si>
    <t>South (172)</t>
  </si>
  <si>
    <t>WNW or ESE (282-102)</t>
  </si>
  <si>
    <t>moderate</t>
  </si>
  <si>
    <t>115-24-200</t>
  </si>
  <si>
    <t>115-24-201</t>
  </si>
  <si>
    <t>115-24-201-A01</t>
  </si>
  <si>
    <t>15-20</t>
  </si>
  <si>
    <t>115-24-200-A01</t>
  </si>
  <si>
    <t>115-24-200-B01</t>
  </si>
  <si>
    <t>5-10</t>
  </si>
  <si>
    <t>Oxidation staining</t>
  </si>
  <si>
    <t>Till  - 1 (old?)</t>
  </si>
  <si>
    <t>115-24-202</t>
  </si>
  <si>
    <t>Active pit, dredging gravel, currently around 12 m depth on the south end and up to 21 m on the north end; megafauna fossils have been pulled out of here by dredge.</t>
  </si>
  <si>
    <t>Vertical pit wall exposes 0.15-0.3 m of sandy gravel to gravelly sand with 30-50% clasts that are 90% carbonate and granule to medium-cobble sized | 1.5 m of massive matrix-supported diamict with 5% clasts that are granule to large cobble-sized and subangular to rounded, blocky and friable with oxidation staining on joints | 0.6+ m massive matrix-supported diamict with 5-10% clasts that are granule to medium cobble-sized and subangular to rounded, blocky, very overconsolidated, oxidation stained; Operator calls this his clay pit and isn't looking for gravel underneath.</t>
  </si>
  <si>
    <t>SB</t>
  </si>
  <si>
    <t>South (189)</t>
  </si>
  <si>
    <t>118-24-025</t>
  </si>
  <si>
    <t>Associated till fabric suggests ice-flow was toward the south.</t>
  </si>
  <si>
    <t>118-24-032-A01</t>
  </si>
  <si>
    <t>Active quarry wall exposes 1.8 m diamict with 15-25% clasts | dolomitic limestone bedrock (Selkirk Member, Red River Formation); bedrock is broken up for first 0.3-0.5 m.</t>
  </si>
  <si>
    <t>118-24-035-A01</t>
  </si>
  <si>
    <t>118-24-037-A01</t>
  </si>
  <si>
    <t>None</t>
  </si>
  <si>
    <t>Ditch-cut exposes 0.9 m sandy gravel to gravelley sand | 0.1 m clay | 0.7 m diamict - yellow-brown to grey-brown mottled, 10% clasts, seems laminated | 0.3+ m dark brown clay with silt inclusions and 0.01% pebbles.</t>
  </si>
  <si>
    <t>118-24-034-B01</t>
  </si>
  <si>
    <t>Till - 3</t>
  </si>
  <si>
    <t>20-30</t>
  </si>
  <si>
    <t>Dug/auger in forest; boulders at surface, 1+ m yellow-brown diamict, soft and wet.</t>
  </si>
  <si>
    <t>Too wet to determine</t>
  </si>
  <si>
    <t>2.5Y 6/3</t>
  </si>
  <si>
    <t>Light yellow brown</t>
  </si>
  <si>
    <t>2.5Y 5/3</t>
  </si>
  <si>
    <t>2.5Y 5/2</t>
  </si>
  <si>
    <t>2.5Y 4/4</t>
  </si>
  <si>
    <t>Light olive brown</t>
  </si>
  <si>
    <t>Olive brown</t>
  </si>
  <si>
    <t>Grey brown</t>
  </si>
  <si>
    <t>SSE (158)</t>
  </si>
  <si>
    <t>115-24-400</t>
  </si>
  <si>
    <t>115-24-401</t>
  </si>
  <si>
    <t>115-24-402</t>
  </si>
  <si>
    <t>115-24-403</t>
  </si>
  <si>
    <t>115-24-404</t>
  </si>
  <si>
    <t>115-24-405</t>
  </si>
  <si>
    <t>115-24-406</t>
  </si>
  <si>
    <t>Water-filled pit; Operator says they dredged up ~21.4 m clean sand to pebbly sand; pile from base contains quartz-rich medium-grained sand with clasts (unknown low percentage) that are 60-70% carbonate with chert, pink granite, gabbro, volcanic clasts.</t>
  </si>
  <si>
    <t>Active pit; small section exposes 0.8+ m horizontal to cross-bedded sandy gravel that has a poorly-sorted medium to very coarse sand matrix with 60-80% clasts that are subangular to rounded and granule to small cobble-sized, small pebble dominant and 70-80% carbonate; beds are 3-15 cm thick, no obvious organics.</t>
  </si>
  <si>
    <t>Active pit; small section exposes 2.0+ m cross-bedded gravel that has a poorly supported medium to very coarse sand matrix with 80-90% clasts that are carbonate-rich (sampled); clast-supported gravel beds are 0.8-1.0 m thick, and have textural gradations that dip 18 to 232 and 26 to 210.</t>
  </si>
  <si>
    <t>Active pit; small section exposes 1.8 m yellow-brown till with 15-20% clasts that are granule to boulder-sized and small-pebble dominant; dry and hard; one boulder is ~3x3 m granite; gravelley sand to sandy gravel is within 0.3 m of this, judging by pit floor.</t>
  </si>
  <si>
    <t>Active pit; small section exposes 1.0 m yellow-brown till with 15-20% clasts that are granule to boulder-sized and small-pebble dominant (top scraped off) sharp horizontal contact | 0.3+ m moderately-sorted sand with a medium to very coarse sand matrix and 0% clasts.</t>
  </si>
  <si>
    <t>Active pit; vertical pit wall exposes 0.15-0.3 m of sandy gravel to gravelly sand with 30-50% clasts that are 90% carbonate and granule to medium-cobble sized | 2.7+ m of massive matrix-supported diamict with 15-20% clasts that are granule to large cobble-sized, minor blocky and minor staining on joints.</t>
  </si>
  <si>
    <t>Active pit, section exposes 2.0+ m of yellow-brown till with 15-20% clasts that are granule to boulder-sized and small-pebble dominant; section appears to be the same till throughout, though compaction and oxidation staining increase with depth.</t>
  </si>
  <si>
    <t>Tb1.Tp1</t>
  </si>
  <si>
    <t>s | g | s</t>
  </si>
  <si>
    <t>Active pit; section with a disturbed surface exposes 1 m of horizontal to cross-bedded sand that has a sharp undulatory contact | ~1.0 m poorly-sorted gravel that dips down under the water but has pebbly sand under at a different part of the exposure. Disturbed surface may be a diamict or a gravelley sand.</t>
  </si>
  <si>
    <t>115-24-402-X01</t>
  </si>
  <si>
    <t>Gravel</t>
  </si>
  <si>
    <t>80-90</t>
  </si>
  <si>
    <t>Gravel ridge, at least 1.5 m thick.</t>
  </si>
  <si>
    <t>Backhoe test pit</t>
  </si>
  <si>
    <t>115-24-407</t>
  </si>
  <si>
    <t>115-24-408</t>
  </si>
  <si>
    <t>115-24-409</t>
  </si>
  <si>
    <t>Undefined</t>
  </si>
  <si>
    <t>sGF</t>
  </si>
  <si>
    <t>~ 3 m of planar sand</t>
  </si>
  <si>
    <t>~Operator excavated 6.1 m clean sand over coarser gravelley sand | likely till</t>
  </si>
  <si>
    <t>118-24-038</t>
  </si>
  <si>
    <t>Dug hole</t>
  </si>
  <si>
    <t>118-24-039</t>
  </si>
  <si>
    <t>118-24-040</t>
  </si>
  <si>
    <t>118-24-041</t>
  </si>
  <si>
    <t>118-24-042</t>
  </si>
  <si>
    <t>118-24-043</t>
  </si>
  <si>
    <t>118-24-001</t>
  </si>
  <si>
    <t>118-24-001-X01</t>
  </si>
  <si>
    <t>118-24-001-X02</t>
  </si>
  <si>
    <t>60-70</t>
  </si>
  <si>
    <t>40-50</t>
  </si>
  <si>
    <t>118-24-003</t>
  </si>
  <si>
    <t>118-24-003-X01</t>
  </si>
  <si>
    <t>118-24-007-X01</t>
  </si>
  <si>
    <t>50-60</t>
  </si>
  <si>
    <t>118-24-008-X01</t>
  </si>
  <si>
    <t>50-70</t>
  </si>
  <si>
    <t>118-24-015-X01</t>
  </si>
  <si>
    <t>118-24-044</t>
  </si>
  <si>
    <t>118-24-045</t>
  </si>
  <si>
    <t>118-24-046</t>
  </si>
  <si>
    <t>118-24-047</t>
  </si>
  <si>
    <t>118-24-048</t>
  </si>
  <si>
    <t>118-24-049</t>
  </si>
  <si>
    <t>118-24-050</t>
  </si>
  <si>
    <t>Inactive pit; site wall exposes 2.5 m clast-supported cobbly pebbly gravel, gravel is very poorly sorted, cross bedded and dipping 35° toward 087°</t>
  </si>
  <si>
    <t>Cleared</t>
  </si>
  <si>
    <t>gGLr</t>
  </si>
  <si>
    <t>sGLb</t>
  </si>
  <si>
    <t>Regrowth</t>
  </si>
  <si>
    <t xml:space="preserve">Dug hole exposes 0.5+ m sandy gravel, massive, matrix to clast-supported with 50-60% clasts, clasts are angular to subrounded and up to 4 cm </t>
  </si>
  <si>
    <t>Aspen, poplars, and spruce</t>
  </si>
  <si>
    <t>Dug hole exposes 0.3 m black sandy topsoil | 0.3+ m brown matrix-supported to clast-supported poorly sorted gravel with 30-40% clasts that are up to 2 cm, clasts are angular to subrounded</t>
  </si>
  <si>
    <t>Active pit; pit wall exposes 1 m (operator indicated that the deposit thickness is extremely variable and is up to 3 m) poorly-sorted gravel, with a silt to granule matrix, matrix to clast supported with 60-70% clasts that are up to 0.1 m and are subangular to subrounded, clay lenses throughout, trace rotten granites | 0.1+ m silty-sandy brownish-grey clay</t>
  </si>
  <si>
    <t>Active pit; newly exposed vertical pit wall exposes 4+ m cross-bedded (planar to trough) sand and gravel, interbedded with sand and silt beds which are bedded/laminated</t>
  </si>
  <si>
    <t>GFc</t>
  </si>
  <si>
    <t>Active pit; pit wall exposes ~4.5 m colluvium | ~1.5 m cross-bedded sand and gravel that is interbedded with sand and silt beds/laminations, clast-supported to matrix-supported; changes laterally to 2+ m laminated silt to very fine grained sand | ~4 m colluvium</t>
  </si>
  <si>
    <t>0.25 m gravel that is very poorly sorted with 30-40% clasts that are granule to large cobble-sized (pebble dominated) and subangular to subrounded that has a silty sand matrix | 0.6 m fine sand, very well sorted, massive | 0.5 m silt, massive, very well sorted | auger refusal 3 spots together with line of dug-up small to medium boulders suggests till or gravel below.</t>
  </si>
  <si>
    <t>118-24-004-X01</t>
  </si>
  <si>
    <t>0.7-m thick bed; possibly forms Teulon moraine</t>
  </si>
  <si>
    <t>0.55-m thick bed; possibly forms Teulon moraine</t>
  </si>
  <si>
    <t>WNW or ESE (286-106)</t>
  </si>
  <si>
    <t>Activation Laboratories (Ancaster, Ontario)</t>
  </si>
  <si>
    <t>A25-02193</t>
  </si>
  <si>
    <t>HCl - ICP</t>
  </si>
  <si>
    <t>UT-2-0.5g</t>
  </si>
  <si>
    <t>4LITHO (1-10)</t>
  </si>
  <si>
    <t>Ca/Mg</t>
  </si>
  <si>
    <t>Elevation_source</t>
  </si>
  <si>
    <t>LiDAR</t>
  </si>
  <si>
    <t>Handheld GPS</t>
  </si>
  <si>
    <t>Elevation_accuracy ±m</t>
  </si>
  <si>
    <t>sg</t>
  </si>
  <si>
    <t>gs | d</t>
  </si>
  <si>
    <t>g | gs</t>
  </si>
  <si>
    <t>g | gs | g</t>
  </si>
  <si>
    <r>
      <t>Al</t>
    </r>
    <r>
      <rPr>
        <vertAlign val="subscript"/>
        <sz val="10"/>
        <rFont val="Calibri"/>
        <family val="2"/>
        <scheme val="minor"/>
      </rPr>
      <t>2</t>
    </r>
    <r>
      <rPr>
        <sz val="10"/>
        <rFont val="Calibri"/>
        <family val="2"/>
        <scheme val="minor"/>
      </rPr>
      <t>O</t>
    </r>
    <r>
      <rPr>
        <vertAlign val="subscript"/>
        <sz val="10"/>
        <rFont val="Calibri"/>
        <family val="2"/>
        <scheme val="minor"/>
      </rPr>
      <t>3</t>
    </r>
  </si>
  <si>
    <r>
      <t>Fe</t>
    </r>
    <r>
      <rPr>
        <vertAlign val="subscript"/>
        <sz val="10"/>
        <rFont val="Calibri"/>
        <family val="2"/>
        <scheme val="minor"/>
      </rPr>
      <t>2</t>
    </r>
    <r>
      <rPr>
        <sz val="10"/>
        <rFont val="Calibri"/>
        <family val="2"/>
        <scheme val="minor"/>
      </rPr>
      <t>O</t>
    </r>
    <r>
      <rPr>
        <vertAlign val="subscript"/>
        <sz val="10"/>
        <rFont val="Calibri"/>
        <family val="2"/>
        <scheme val="minor"/>
      </rPr>
      <t>3</t>
    </r>
  </si>
  <si>
    <r>
      <t>K</t>
    </r>
    <r>
      <rPr>
        <vertAlign val="subscript"/>
        <sz val="10"/>
        <rFont val="Calibri"/>
        <family val="2"/>
        <scheme val="minor"/>
      </rPr>
      <t>2</t>
    </r>
    <r>
      <rPr>
        <sz val="10"/>
        <rFont val="Calibri"/>
        <family val="2"/>
        <scheme val="minor"/>
      </rPr>
      <t>O</t>
    </r>
  </si>
  <si>
    <r>
      <t>Na</t>
    </r>
    <r>
      <rPr>
        <vertAlign val="subscript"/>
        <sz val="10"/>
        <rFont val="Calibri"/>
        <family val="2"/>
        <scheme val="minor"/>
      </rPr>
      <t>2</t>
    </r>
    <r>
      <rPr>
        <sz val="10"/>
        <rFont val="Calibri"/>
        <family val="2"/>
        <scheme val="minor"/>
      </rPr>
      <t>O</t>
    </r>
  </si>
  <si>
    <r>
      <t>P</t>
    </r>
    <r>
      <rPr>
        <vertAlign val="subscript"/>
        <sz val="10"/>
        <rFont val="Calibri"/>
        <family val="2"/>
        <scheme val="minor"/>
      </rPr>
      <t>2</t>
    </r>
    <r>
      <rPr>
        <sz val="10"/>
        <rFont val="Calibri"/>
        <family val="2"/>
        <scheme val="minor"/>
      </rPr>
      <t>O</t>
    </r>
    <r>
      <rPr>
        <vertAlign val="subscript"/>
        <sz val="10"/>
        <rFont val="Calibri"/>
        <family val="2"/>
        <scheme val="minor"/>
      </rPr>
      <t>5</t>
    </r>
  </si>
  <si>
    <r>
      <t>SiO</t>
    </r>
    <r>
      <rPr>
        <vertAlign val="subscript"/>
        <sz val="10"/>
        <rFont val="Calibri"/>
        <family val="2"/>
        <scheme val="minor"/>
      </rPr>
      <t>2</t>
    </r>
  </si>
  <si>
    <r>
      <t>TiO</t>
    </r>
    <r>
      <rPr>
        <vertAlign val="subscript"/>
        <sz val="10"/>
        <rFont val="Calibri"/>
        <family val="2"/>
        <scheme val="minor"/>
      </rPr>
      <t>2</t>
    </r>
  </si>
  <si>
    <t>In</t>
  </si>
  <si>
    <t>Tl</t>
  </si>
  <si>
    <t>&lt; 0.5</t>
  </si>
  <si>
    <t>&lt; 1</t>
  </si>
  <si>
    <t>&lt; 0.4</t>
  </si>
  <si>
    <t>&lt; 5</t>
  </si>
  <si>
    <t>118-24-034-A03</t>
  </si>
  <si>
    <t>&lt; 0.2</t>
  </si>
  <si>
    <t>&lt; 2</t>
  </si>
  <si>
    <t>&lt; 20</t>
  </si>
  <si>
    <t>&lt; 30</t>
  </si>
  <si>
    <t>&lt; 10</t>
  </si>
  <si>
    <t>Tl_ppm</t>
  </si>
  <si>
    <t>In_ppm</t>
  </si>
  <si>
    <t>Purpose</t>
  </si>
  <si>
    <r>
      <t>Al</t>
    </r>
    <r>
      <rPr>
        <b/>
        <vertAlign val="subscript"/>
        <sz val="10"/>
        <rFont val="Calibri"/>
        <family val="2"/>
        <scheme val="minor"/>
      </rPr>
      <t>2</t>
    </r>
    <r>
      <rPr>
        <b/>
        <sz val="10"/>
        <rFont val="Calibri"/>
        <family val="2"/>
        <scheme val="minor"/>
      </rPr>
      <t>O</t>
    </r>
    <r>
      <rPr>
        <b/>
        <vertAlign val="subscript"/>
        <sz val="10"/>
        <rFont val="Calibri"/>
        <family val="2"/>
        <scheme val="minor"/>
      </rPr>
      <t>3</t>
    </r>
    <r>
      <rPr>
        <b/>
        <sz val="10"/>
        <rFont val="Calibri"/>
        <family val="2"/>
        <scheme val="minor"/>
      </rPr>
      <t>_perc</t>
    </r>
  </si>
  <si>
    <r>
      <t>Fe</t>
    </r>
    <r>
      <rPr>
        <b/>
        <vertAlign val="subscript"/>
        <sz val="10"/>
        <rFont val="Calibri"/>
        <family val="2"/>
        <scheme val="minor"/>
      </rPr>
      <t>2</t>
    </r>
    <r>
      <rPr>
        <b/>
        <sz val="10"/>
        <rFont val="Calibri"/>
        <family val="2"/>
        <scheme val="minor"/>
      </rPr>
      <t>O</t>
    </r>
    <r>
      <rPr>
        <b/>
        <vertAlign val="subscript"/>
        <sz val="10"/>
        <rFont val="Calibri"/>
        <family val="2"/>
        <scheme val="minor"/>
      </rPr>
      <t>3</t>
    </r>
    <r>
      <rPr>
        <b/>
        <sz val="10"/>
        <rFont val="Calibri"/>
        <family val="2"/>
        <scheme val="minor"/>
      </rPr>
      <t>_perc</t>
    </r>
  </si>
  <si>
    <r>
      <t>K</t>
    </r>
    <r>
      <rPr>
        <b/>
        <vertAlign val="subscript"/>
        <sz val="10"/>
        <rFont val="Calibri"/>
        <family val="2"/>
        <scheme val="minor"/>
      </rPr>
      <t>2</t>
    </r>
    <r>
      <rPr>
        <b/>
        <sz val="10"/>
        <rFont val="Calibri"/>
        <family val="2"/>
        <scheme val="minor"/>
      </rPr>
      <t>O_perc</t>
    </r>
  </si>
  <si>
    <r>
      <t>P</t>
    </r>
    <r>
      <rPr>
        <b/>
        <vertAlign val="subscript"/>
        <sz val="10"/>
        <rFont val="Calibri"/>
        <family val="2"/>
        <scheme val="minor"/>
      </rPr>
      <t>2</t>
    </r>
    <r>
      <rPr>
        <b/>
        <sz val="10"/>
        <rFont val="Calibri"/>
        <family val="2"/>
        <scheme val="minor"/>
      </rPr>
      <t>O</t>
    </r>
    <r>
      <rPr>
        <b/>
        <vertAlign val="subscript"/>
        <sz val="10"/>
        <rFont val="Calibri"/>
        <family val="2"/>
        <scheme val="minor"/>
      </rPr>
      <t>5</t>
    </r>
    <r>
      <rPr>
        <b/>
        <sz val="10"/>
        <rFont val="Calibri"/>
        <family val="2"/>
        <scheme val="minor"/>
      </rPr>
      <t>_perc</t>
    </r>
  </si>
  <si>
    <r>
      <t>SiO</t>
    </r>
    <r>
      <rPr>
        <b/>
        <vertAlign val="subscript"/>
        <sz val="10"/>
        <rFont val="Calibri"/>
        <family val="2"/>
        <scheme val="minor"/>
      </rPr>
      <t>2</t>
    </r>
    <r>
      <rPr>
        <b/>
        <sz val="10"/>
        <rFont val="Calibri"/>
        <family val="2"/>
        <scheme val="minor"/>
      </rPr>
      <t>_perc</t>
    </r>
  </si>
  <si>
    <r>
      <t>TiO</t>
    </r>
    <r>
      <rPr>
        <b/>
        <vertAlign val="subscript"/>
        <sz val="10"/>
        <rFont val="Calibri"/>
        <family val="2"/>
        <scheme val="minor"/>
      </rPr>
      <t>2</t>
    </r>
    <r>
      <rPr>
        <b/>
        <sz val="10"/>
        <rFont val="Calibri"/>
        <family val="2"/>
        <scheme val="minor"/>
      </rPr>
      <t>_perc</t>
    </r>
  </si>
  <si>
    <t>Original</t>
  </si>
  <si>
    <t>Lab duplicate</t>
  </si>
  <si>
    <t>MGS blind standard (OREAS 46)</t>
  </si>
  <si>
    <t>115-24-200-A01 Orig</t>
  </si>
  <si>
    <t>115-24-200-A01 Dup</t>
  </si>
  <si>
    <t>SY-5 (Fusion ICP) Meas</t>
  </si>
  <si>
    <t>SY-5 (Fusion ICP) Cert</t>
  </si>
  <si>
    <t>Standard, measured</t>
  </si>
  <si>
    <t>Standard, certified</t>
  </si>
  <si>
    <t>W-2b Meas</t>
  </si>
  <si>
    <t>W-2b Cert</t>
  </si>
  <si>
    <t>DNC-1a Meas</t>
  </si>
  <si>
    <t>DNC-1a Cert</t>
  </si>
  <si>
    <t>BHVO-2 Meas</t>
  </si>
  <si>
    <t>BHVO-2 Cert</t>
  </si>
  <si>
    <t>NIST 694 Meas</t>
  </si>
  <si>
    <t>NIST 694 Cert</t>
  </si>
  <si>
    <t>NCS DC71305 (GBW 07113) Meas</t>
  </si>
  <si>
    <t>NCS DC71305 (GBW 07113) Cert</t>
  </si>
  <si>
    <t>NIST 696 Meas</t>
  </si>
  <si>
    <t>&lt; 0.01</t>
  </si>
  <si>
    <t>&lt; 0.005</t>
  </si>
  <si>
    <t>NIST 696 Cert</t>
  </si>
  <si>
    <t>Al</t>
  </si>
  <si>
    <t>B</t>
  </si>
  <si>
    <t>Fe</t>
  </si>
  <si>
    <t>K</t>
  </si>
  <si>
    <t>Mn</t>
  </si>
  <si>
    <t>Na</t>
  </si>
  <si>
    <t>P</t>
  </si>
  <si>
    <t>Re</t>
  </si>
  <si>
    <t>Ti</t>
  </si>
  <si>
    <t>B_ppm</t>
  </si>
  <si>
    <t>Mn_perc</t>
  </si>
  <si>
    <t>Re_ppm</t>
  </si>
  <si>
    <t>&lt; 0.1</t>
  </si>
  <si>
    <t>&lt; 0.001</t>
  </si>
  <si>
    <t>&lt; 0.05</t>
  </si>
  <si>
    <t>&lt; 0.02</t>
  </si>
  <si>
    <t>118-24-026-A01 Orig</t>
  </si>
  <si>
    <t>118-24-026-A01 Dup</t>
  </si>
  <si>
    <t>Method Blank</t>
  </si>
  <si>
    <t>&lt; 0.002</t>
  </si>
  <si>
    <t>OREAS 625 (Aqua Regia) Meas</t>
  </si>
  <si>
    <t>OREAS 625 (Aqua Regia) Cert</t>
  </si>
  <si>
    <t>OREAS 603c (Aqua Regia) Meas</t>
  </si>
  <si>
    <t>&gt; 100</t>
  </si>
  <si>
    <t>&gt; 10000</t>
  </si>
  <si>
    <t>OREAS 603c (Aqua Regia) Cert</t>
  </si>
  <si>
    <t>OREAS 609b (Aqua Regia) Meas</t>
  </si>
  <si>
    <t>OREAS 609b (Aqua Regia) Cert</t>
  </si>
  <si>
    <t>OREAS 45h  (Aqua Regia) Meas</t>
  </si>
  <si>
    <t>OREAS 45h  (Aqua Regia) Cert</t>
  </si>
  <si>
    <t>OREAS 263 (Aqua Regia) Meas</t>
  </si>
  <si>
    <t>OREAS 263 (Aqua Regia) Cert</t>
  </si>
  <si>
    <t>OREAS 130 (Aqua Regia) Meas</t>
  </si>
  <si>
    <t>OREAS 130 (Aqua Regia) Cert</t>
  </si>
  <si>
    <t>OREAS 520 (Aqua Regia) Meas</t>
  </si>
  <si>
    <t>OREAS 520 (Aqua Regia) Cert</t>
  </si>
  <si>
    <t>OREAS 907 (Aqua Regia) Meas</t>
  </si>
  <si>
    <t>OREAS 907 (Aqua Regia) Cert</t>
  </si>
  <si>
    <t>OREAS 922 (AQUA REGIA) Meas</t>
  </si>
  <si>
    <t>OREAS 922 (AQUA REGIA) Cert</t>
  </si>
  <si>
    <t>Density</t>
  </si>
  <si>
    <t>Joint_staining</t>
  </si>
  <si>
    <t>Loose</t>
  </si>
  <si>
    <t>No staining</t>
  </si>
  <si>
    <t>Minor oxidation staining</t>
  </si>
  <si>
    <t>Heavy oxidation staining</t>
  </si>
  <si>
    <t>Highly overconsolidated and blocky</t>
  </si>
  <si>
    <t>Overconsolidated</t>
  </si>
  <si>
    <t>Mottled oxidation staining</t>
  </si>
  <si>
    <t>118-24-002</t>
  </si>
  <si>
    <t xml:space="preserve">Active pit: preliminary visit exposes ~2.5 m gravel, clast-supported, cobble-pebble then cobble-small boulder (granitoid-rich) then sandy pebble (carb-rich) | 8+ m sand that is trough cross-bedded with some gravel beds, some very fine sand beds with flaser bedding. </t>
  </si>
  <si>
    <t>gs | g</t>
  </si>
  <si>
    <t>s | g | s | g</t>
  </si>
  <si>
    <t>GLd</t>
  </si>
  <si>
    <t>g | gs | s | g</t>
  </si>
  <si>
    <t>f | d</t>
  </si>
  <si>
    <t>carb</t>
  </si>
  <si>
    <t>gran</t>
  </si>
  <si>
    <t>green</t>
  </si>
  <si>
    <t>sum</t>
  </si>
  <si>
    <t>d | g | gs</t>
  </si>
  <si>
    <t>Tb1 | GF</t>
  </si>
  <si>
    <t>Dug hole/Auger exposes 0.1 m organics | 0.12 m sandy gravel with 60-70% clasts that are up to 0.1 m, clast supported with a matrix consisting of fine to medium grained sand | 0.15 m grey silt, massive with 0-10% clasts | 0.83+ m brown fine-grained sand that contains 10-20% clasts that are up to 0.01 m and are subangular to subrounded.</t>
  </si>
  <si>
    <t>Trench adjacent to gravel pit exposes 0.4 m grey silty clay | 0.1+ m tan diamict with 10% clasts that are angular to subrounded and are &lt;1 cm in size | suspected gravel</t>
  </si>
  <si>
    <t>g | f</t>
  </si>
  <si>
    <t>g | f | s</t>
  </si>
  <si>
    <t>g | s | f |  d</t>
  </si>
  <si>
    <t>g | f | d</t>
  </si>
  <si>
    <t>sg | f | d | f</t>
  </si>
  <si>
    <t>f | s | f</t>
  </si>
  <si>
    <t>d | f | d</t>
  </si>
  <si>
    <t>f | s</t>
  </si>
  <si>
    <t>g | s | sf | f</t>
  </si>
  <si>
    <t>sf | f</t>
  </si>
  <si>
    <t>Pitwall exposes 2.43 m grey diamict | 0.45 m brown pebbles and cobbles up to 0.076 m, poorly sorted, clast supported, matrix consists of medium to coarse-grained sand | 1+ m matrix supported gravelly sand with a matrix consisting of medium to coarse-grained sand, clasts are subangular to subrounded and are up to 4 cm and are 70% carbonate, bedded.</t>
  </si>
  <si>
    <t>Pitwall exposes ~1.5 m grey then tan diamict | ~1+ m cross-bedded gravelly sand, top of beds are folded (likely due to incoming glacier), inspected from pit floor due to large overhang</t>
  </si>
  <si>
    <t>d | gs</t>
  </si>
  <si>
    <t>New excavation exposes brown 1+ m sandy gravel with clasts up to 10 cm, clasts are subangular to subrounded, massive, 70% carbonate; area has been disturbed by heavy equipment.</t>
  </si>
  <si>
    <t>Manitoba Business, Mining, Trade and Job Creation does not assume any liability for errors that may occur. The digital data are provided as received from the author and have not been edited or formatted. Any third-party data are supplied on the understanding that they are for the sole use of the licensee, and will not be redistributed in any form, in whole or in part. Any references to proprietary software in the documentation and/or any use of proprietary data formats in this release do not constitute endorsement by Manitoba Business, Mining, Trade and Job Creation of any manufacturer's product.</t>
  </si>
  <si>
    <t>Total_Till_Samples_Analyzed</t>
  </si>
  <si>
    <t>Total_Gravel_Samples_Analyzed</t>
  </si>
  <si>
    <t>118-24-009-X01</t>
  </si>
  <si>
    <t>118-24-402</t>
  </si>
  <si>
    <t>118-24-402-X01</t>
  </si>
  <si>
    <t>Active pit; pit wall exposes 0.1-0.3m of sandy gravel, clast supported with clasts rangng from granule to large pebble, clasts are angular to rounded with a medium to very coarse-grained sand matrix, 70% carbonate | 1 m  medium to coarse-grained sand, well sorted| 0.1-2.0 m medium-grained sand,  well sorted, horizontal to trough-cross-bedded | 0.1-1.2 m thinly bedded silt to very fine grained sand | 1-2 m clast-supported gravel with 60-80% clasts with clasts up to medium cobbles, clasts are subangular to subrounded, matrix consists of medium - coarse grained sand, gravel is horizontally bedded to the top weakly-trough cross-bedded | 1 m to 1.5 m colluvium</t>
  </si>
  <si>
    <t>Active pit; pit wall exposes 0.1-0.3m of sandy gravel, clast supported with clasts rangng from granule to large pebble, clasts are angular to rounded with a medium to very coarse-grained sand matrix, 70% carbonate | 1 m medium-coarse grained sand well sorted | 0.1-2.0 m medium grained well sorted sand | 0 m - 1.2 m weakly bedded silt to very fine grained sand | 1 m - 2 m clast-supported gravel with 60-80% clasts with clasts up to medium cobble-sized, clasts are subangular to subrounded with a matrix that consists of medium - coarse grained sand.  Gravel is horizontally bedded within the top 0.5 m, overlying weakly cross-bedded gravel | 0.5 m - 1 m very fine grained sand that coarsens to medium grained sand with depth | 0.5+ m clast supported massive gravel with 60-80% clasts that are subangular to subrounded, clasts up to 0.15 m, matrix consists of coarse-grained sand | 1 m colluvium</t>
  </si>
  <si>
    <t>Active pit; pit wall exposes 0.1-0.3 m sandy gravel, clast supported with clasts rangng from granule to large pebble, clasts are angular to rounded with a medium to very coarse-grained sand matrix, 70% carbonate | 2 m massive clast-supported gravel with clasts up to 0.45 m | 1.5 m coarse-grained moderate-well sorted sand, cross-bedded with some pebble rich beds, beds are up to 5 cm thick | 2.5 m colluvium</t>
  </si>
  <si>
    <t>Active pit; pit wall exposes 0.1-0.3 m sandy gravel, clast supported with clasts rangng from granule to large pebble, clasts are angular to rounded with a medium to very coarse-grained sand matrix, 70% carbonate | ~1 m granular sand with pebble beds that are approximately horizontal | ~ 0.3 m medium grained sand | ~1 m silty sand, approximately horizontal bed of coarse-grained sand near base of unit | ~0.3 m medium-grained sand | 1+ m clast supported gravel, clasts up to 0.45 m, massive | 2 m colluvium</t>
  </si>
  <si>
    <r>
      <t>Active pit; pit wall exposes 0.1-0.3 m sandy gravel, clast supported with clasts rangng from granule to large pebble, clasts are angular to rounded with a medium to very coarse-grained sand matrix, 70% carbonate | 2.5 m clast-supported cross-bedded gravel with 70-80% clasts and cobbles up to 0.25 m, cross-beds are 0.1 m to 0.45 m thick and have an apparent dip of 30</t>
    </r>
    <r>
      <rPr>
        <sz val="10"/>
        <color theme="1"/>
        <rFont val="Calibri"/>
        <family val="2"/>
      </rPr>
      <t>° towards 290° | up to 0.7 m coarsening upwards sand, gravelly sand at the base fining upwards to medium grained sand, gravel is subangular to subrounded and up to 0.15 m | 0.5 m to 0.8 m gravelly coarse grained sand, horizontally to undulatory bedding, beds are clast supported and consist of granules to large pebbles with a coarse grained sand matrix | 0 m - 0.3 m medium grained horizontally bedded sand, beds are up to 0.5 cm thick and consist of pebbles up to 1 cm |  0.5+ m clast supported massive gravel with 60-80% clasts that are subangular to subrounded, cobbles up to 0.15 m, matrix consists of coarse-grained sand | 2 m colluvium</t>
    </r>
  </si>
  <si>
    <r>
      <t>Active pit; pit wall exposes 0.1-0.3 m sandy gravel, clast supported with clasts rangng from granule to large pebble, clasts are angular to rounded with a medium to very coarse-grained sand matrix, 70% carbonate | 2.5 m-3 m matrix to clast supported gravelly sand with a matrix consisting of coarse-grained sand, horizontal beds of pebbles and cobbles throughout with cobbles up to 0.3 m, cross-bedded and sandier near base of unit with an apparent dip of 30</t>
    </r>
    <r>
      <rPr>
        <sz val="10"/>
        <color theme="1"/>
        <rFont val="Calibri"/>
        <family val="2"/>
      </rPr>
      <t>° towards 70° | 1+ m clast-supported gravel, massive, with cobbles up to 0.3 m but dominated by &lt;0.15 m gravel and cobbles | 2 m colluvium</t>
    </r>
  </si>
  <si>
    <r>
      <t>Sediment_code</t>
    </r>
    <r>
      <rPr>
        <b/>
        <vertAlign val="superscript"/>
        <sz val="10"/>
        <color theme="1"/>
        <rFont val="Calibri"/>
        <family val="2"/>
        <scheme val="minor"/>
      </rPr>
      <t>1</t>
    </r>
  </si>
  <si>
    <r>
      <t>Aqua-regia (1:3, HNO</t>
    </r>
    <r>
      <rPr>
        <vertAlign val="subscript"/>
        <sz val="10"/>
        <rFont val="Calibri"/>
        <family val="2"/>
        <scheme val="minor"/>
      </rPr>
      <t>3</t>
    </r>
    <r>
      <rPr>
        <sz val="10"/>
        <rFont val="Calibri"/>
        <family val="2"/>
        <scheme val="minor"/>
      </rPr>
      <t>:HCl)</t>
    </r>
  </si>
  <si>
    <t>0.2 g</t>
  </si>
  <si>
    <r>
      <t>Fused with ultrapure lithium metaborate/tetraborate then digested in ultrapure 5% HNO</t>
    </r>
    <r>
      <rPr>
        <vertAlign val="subscript"/>
        <sz val="10"/>
        <rFont val="Calibri"/>
        <family val="2"/>
        <scheme val="minor"/>
      </rPr>
      <t>3</t>
    </r>
  </si>
  <si>
    <t>fGLb | fGLp</t>
  </si>
  <si>
    <t>gGLv | fGL</t>
  </si>
  <si>
    <t>gGLv | Tv1 | fGL</t>
  </si>
  <si>
    <t>gGLb | sGLv | fGL</t>
  </si>
  <si>
    <t>fGLv | sGlv | fGL</t>
  </si>
  <si>
    <t>gGLv | T1</t>
  </si>
  <si>
    <t>? | T1</t>
  </si>
  <si>
    <t>fGLv.fGLb | T1</t>
  </si>
  <si>
    <t>Tb1.Tp1 | R</t>
  </si>
  <si>
    <t>Tv1 | ?</t>
  </si>
  <si>
    <t>sGLr | T1</t>
  </si>
  <si>
    <t>GFb | fGL</t>
  </si>
  <si>
    <t>fGLv | T1</t>
  </si>
  <si>
    <t>GFv | Tb1.Tp1</t>
  </si>
  <si>
    <r>
      <rPr>
        <b/>
        <sz val="11"/>
        <color theme="1"/>
        <rFont val="Calibri"/>
        <family val="2"/>
        <scheme val="minor"/>
      </rPr>
      <t xml:space="preserve">Table 5.1: </t>
    </r>
    <r>
      <rPr>
        <sz val="11"/>
        <color theme="1"/>
        <rFont val="Calibri"/>
        <family val="2"/>
        <scheme val="minor"/>
      </rPr>
      <t>Detection limits for geochemical analysis of total carbonate content by Ca/Mg method.</t>
    </r>
  </si>
  <si>
    <r>
      <t>Grainitoid</t>
    </r>
    <r>
      <rPr>
        <b/>
        <vertAlign val="superscript"/>
        <sz val="10"/>
        <rFont val="Calibri"/>
        <family val="2"/>
        <scheme val="minor"/>
      </rPr>
      <t>2</t>
    </r>
  </si>
  <si>
    <t>Till clasts</t>
  </si>
  <si>
    <r>
      <t>2</t>
    </r>
    <r>
      <rPr>
        <sz val="10"/>
        <rFont val="Calibri"/>
        <family val="2"/>
      </rPr>
      <t>–4, 4–8</t>
    </r>
    <r>
      <rPr>
        <sz val="10"/>
        <rFont val="Calibri"/>
        <family val="2"/>
        <scheme val="minor"/>
      </rPr>
      <t xml:space="preserve"> mm</t>
    </r>
  </si>
  <si>
    <t>4.75–9.5 mm, 9.5–19 mm</t>
  </si>
  <si>
    <t>Analysis_2 (Tables 4.1 to 4.4)</t>
  </si>
  <si>
    <t>Analysis_3 (Tables 5.1 to 5.2)</t>
  </si>
  <si>
    <t>Analysis_5 (Tables 7.1 to 7.3)</t>
  </si>
  <si>
    <t>Data Repository Item DRI2025025</t>
  </si>
  <si>
    <r>
      <t>Glaciolacustrine_thickness_m</t>
    </r>
    <r>
      <rPr>
        <b/>
        <vertAlign val="superscript"/>
        <sz val="10"/>
        <color theme="1"/>
        <rFont val="Calibri"/>
        <family val="2"/>
        <scheme val="minor"/>
      </rPr>
      <t>3</t>
    </r>
  </si>
  <si>
    <t>&gt; 101</t>
  </si>
  <si>
    <t>&gt; 10001</t>
  </si>
  <si>
    <t>&gt; 102</t>
  </si>
  <si>
    <t>&gt; 10002</t>
  </si>
  <si>
    <t>&lt; 0.000</t>
  </si>
  <si>
    <t>&lt; 0.03</t>
  </si>
  <si>
    <t>&lt; 0.003</t>
  </si>
  <si>
    <t>&lt; 3</t>
  </si>
  <si>
    <t>&lt; 0.04</t>
  </si>
  <si>
    <t>Published 2025 by:
Manitoba Business, Mining, Trade and Job Creation
Manitoba Geological Survey
360-1395 Ellice Avenue
Winnipeg, Manitoba
R3G 3P2  Canada</t>
  </si>
  <si>
    <t>DRI2025025</t>
  </si>
  <si>
    <t>Abbreviation: Z, UTM zone</t>
  </si>
  <si>
    <t>Station_type</t>
  </si>
  <si>
    <t>Horizontal_source</t>
  </si>
  <si>
    <r>
      <t>Depth to bedrock_m</t>
    </r>
    <r>
      <rPr>
        <b/>
        <vertAlign val="superscript"/>
        <sz val="10"/>
        <color theme="1"/>
        <rFont val="Calibri"/>
        <family val="2"/>
        <scheme val="minor"/>
      </rPr>
      <t>3</t>
    </r>
  </si>
  <si>
    <t>Oak, elm, aspen</t>
  </si>
  <si>
    <t>UTM_East_NAD83_Zone 14</t>
  </si>
  <si>
    <t>UTM_North_NAD83_Zone 14</t>
  </si>
  <si>
    <t>UTM_East_NAD83_
Zone 14</t>
  </si>
  <si>
    <t>UTM_North_NAD83_
Zone 14</t>
  </si>
  <si>
    <t>Depth_from_m</t>
  </si>
  <si>
    <t>Depth_to_m</t>
  </si>
  <si>
    <t>Carbonate_
pink</t>
  </si>
  <si>
    <t>Remove this?</t>
  </si>
  <si>
    <r>
      <rPr>
        <b/>
        <vertAlign val="superscript"/>
        <sz val="9"/>
        <rFont val="Calibri"/>
        <family val="2"/>
        <scheme val="minor"/>
      </rPr>
      <t>3</t>
    </r>
    <r>
      <rPr>
        <sz val="9"/>
        <rFont val="Calibri"/>
        <family val="2"/>
        <scheme val="minor"/>
      </rPr>
      <t xml:space="preserve"> Recorded as -9999 when the value is unknown</t>
    </r>
  </si>
  <si>
    <t>Analysis method</t>
  </si>
  <si>
    <t>Detection limit</t>
  </si>
  <si>
    <t>A-axis trend</t>
  </si>
  <si>
    <t>A-axis plunge</t>
  </si>
  <si>
    <t>A-axis length (cm)</t>
  </si>
  <si>
    <t>B-axis length (cm)</t>
  </si>
  <si>
    <t>C-axis length (cm)</t>
  </si>
  <si>
    <t>UTM_East_
NAD83_
Zone 14</t>
  </si>
  <si>
    <t>UTM_North_
NAD83_
Zone 14</t>
  </si>
  <si>
    <t>Fabric type</t>
  </si>
  <si>
    <t>Number of clasts observed</t>
  </si>
  <si>
    <r>
      <rPr>
        <b/>
        <sz val="11"/>
        <rFont val="Calibri"/>
        <family val="2"/>
        <scheme val="minor"/>
      </rPr>
      <t>Table 1:</t>
    </r>
    <r>
      <rPr>
        <sz val="11"/>
        <rFont val="Calibri"/>
        <family val="2"/>
        <scheme val="minor"/>
      </rPr>
      <t xml:space="preserve"> Field-site data.</t>
    </r>
  </si>
  <si>
    <r>
      <rPr>
        <b/>
        <sz val="11"/>
        <rFont val="Calibri"/>
        <family val="2"/>
        <scheme val="minor"/>
      </rPr>
      <t>Table 2</t>
    </r>
    <r>
      <rPr>
        <sz val="11"/>
        <rFont val="Calibri"/>
        <family val="2"/>
        <scheme val="minor"/>
      </rPr>
      <t>: Physical characteristics of samples.</t>
    </r>
  </si>
  <si>
    <r>
      <rPr>
        <vertAlign val="superscript"/>
        <sz val="9"/>
        <rFont val="Calibri"/>
        <family val="2"/>
        <scheme val="minor"/>
      </rPr>
      <t>1</t>
    </r>
    <r>
      <rPr>
        <sz val="9"/>
        <rFont val="Calibri"/>
        <family val="2"/>
        <scheme val="minor"/>
      </rPr>
      <t xml:space="preserve"> Grey, white or tan</t>
    </r>
  </si>
  <si>
    <r>
      <rPr>
        <vertAlign val="superscript"/>
        <sz val="9"/>
        <rFont val="Calibri"/>
        <family val="2"/>
        <scheme val="minor"/>
      </rPr>
      <t>2</t>
    </r>
    <r>
      <rPr>
        <sz val="9"/>
        <rFont val="Calibri"/>
        <family val="2"/>
        <scheme val="minor"/>
      </rPr>
      <t xml:space="preserve"> Includes all felsic intrusive rocks</t>
    </r>
  </si>
  <si>
    <r>
      <rPr>
        <vertAlign val="superscript"/>
        <sz val="9"/>
        <rFont val="Calibri"/>
        <family val="2"/>
        <scheme val="minor"/>
      </rPr>
      <t>2</t>
    </r>
    <r>
      <rPr>
        <sz val="9"/>
        <rFont val="Calibri"/>
        <family val="2"/>
        <scheme val="minor"/>
      </rPr>
      <t xml:space="preserve"> Includes all intrusive igenous, quartz, metamorphosed supracrustal rocks</t>
    </r>
  </si>
  <si>
    <r>
      <rPr>
        <vertAlign val="superscript"/>
        <sz val="9"/>
        <rFont val="Calibri"/>
        <family val="2"/>
        <scheme val="minor"/>
      </rPr>
      <t>1</t>
    </r>
    <r>
      <rPr>
        <sz val="9"/>
        <rFont val="Calibri"/>
        <family val="2"/>
        <scheme val="minor"/>
      </rPr>
      <t xml:space="preserve"> Grey, white, tan or pink</t>
    </r>
  </si>
  <si>
    <r>
      <rPr>
        <vertAlign val="superscript"/>
        <sz val="10"/>
        <rFont val="Calibri"/>
        <family val="2"/>
        <scheme val="minor"/>
      </rPr>
      <t>1</t>
    </r>
    <r>
      <rPr>
        <sz val="10"/>
        <rFont val="Calibri"/>
        <family val="2"/>
        <scheme val="minor"/>
      </rPr>
      <t xml:space="preserve"> Grey, white, tan or pink</t>
    </r>
  </si>
  <si>
    <r>
      <rPr>
        <vertAlign val="superscript"/>
        <sz val="10"/>
        <rFont val="Calibri"/>
        <family val="2"/>
        <scheme val="minor"/>
      </rPr>
      <t>2</t>
    </r>
    <r>
      <rPr>
        <sz val="10"/>
        <rFont val="Calibri"/>
        <family val="2"/>
        <scheme val="minor"/>
      </rPr>
      <t xml:space="preserve"> Includes all intrusive igenous, quartz, metamorphosed supracrustal rocks</t>
    </r>
  </si>
  <si>
    <r>
      <rPr>
        <b/>
        <sz val="11"/>
        <rFont val="Calibri"/>
        <family val="2"/>
        <scheme val="minor"/>
      </rPr>
      <t>Table 4.3</t>
    </r>
    <r>
      <rPr>
        <sz val="11"/>
        <rFont val="Calibri"/>
        <family val="2"/>
        <scheme val="minor"/>
      </rPr>
      <t>: Gravel clast lithology summary (4.75–19 mm size fraction).</t>
    </r>
    <r>
      <rPr>
        <sz val="10"/>
        <rFont val="Calibri"/>
        <family val="2"/>
        <scheme val="minor"/>
      </rPr>
      <t xml:space="preserve">                     </t>
    </r>
  </si>
  <si>
    <r>
      <rPr>
        <b/>
        <sz val="11"/>
        <rFont val="Calibri"/>
        <family val="2"/>
        <scheme val="minor"/>
      </rPr>
      <t>Table 4.2:</t>
    </r>
    <r>
      <rPr>
        <sz val="11"/>
        <rFont val="Calibri"/>
        <family val="2"/>
        <scheme val="minor"/>
      </rPr>
      <t xml:space="preserve"> Gravel clast lithologies (9.5–19 mm size fraction). </t>
    </r>
  </si>
  <si>
    <r>
      <t xml:space="preserve">Table 4.1: </t>
    </r>
    <r>
      <rPr>
        <sz val="11"/>
        <color theme="1"/>
        <rFont val="Calibri"/>
        <family val="2"/>
        <scheme val="minor"/>
      </rPr>
      <t>Gravel clast lithologies (4.75–9.5 mm size fraction).</t>
    </r>
  </si>
  <si>
    <r>
      <rPr>
        <b/>
        <sz val="11"/>
        <rFont val="Calibri"/>
        <family val="2"/>
        <scheme val="minor"/>
      </rPr>
      <t>Table 3.4:</t>
    </r>
    <r>
      <rPr>
        <sz val="11"/>
        <rFont val="Calibri"/>
        <family val="2"/>
        <scheme val="minor"/>
      </rPr>
      <t xml:space="preserve">  Till clast lithology count percent (2–8 mm size fraction).      </t>
    </r>
  </si>
  <si>
    <r>
      <rPr>
        <b/>
        <sz val="11"/>
        <rFont val="Calibri"/>
        <family val="2"/>
        <scheme val="minor"/>
      </rPr>
      <t>Table 3.2:</t>
    </r>
    <r>
      <rPr>
        <sz val="11"/>
        <rFont val="Calibri"/>
        <family val="2"/>
        <scheme val="minor"/>
      </rPr>
      <t xml:space="preserve"> Till clast lithologies (4–8 mm size fraction).              </t>
    </r>
  </si>
  <si>
    <r>
      <rPr>
        <b/>
        <sz val="11"/>
        <color theme="1"/>
        <rFont val="Calibri"/>
        <family val="2"/>
        <scheme val="minor"/>
      </rPr>
      <t xml:space="preserve">Table 3.1: </t>
    </r>
    <r>
      <rPr>
        <sz val="11"/>
        <color theme="1"/>
        <rFont val="Calibri"/>
        <family val="2"/>
        <scheme val="minor"/>
      </rPr>
      <t xml:space="preserve">Till clast lithologies (2–4 mm size fraction). </t>
    </r>
  </si>
  <si>
    <r>
      <rPr>
        <b/>
        <sz val="11"/>
        <rFont val="Calibri"/>
        <family val="2"/>
        <scheme val="minor"/>
      </rPr>
      <t>Table 8.1:</t>
    </r>
    <r>
      <rPr>
        <sz val="11"/>
        <rFont val="Calibri"/>
        <family val="2"/>
        <scheme val="minor"/>
      </rPr>
      <t xml:space="preserve"> Till fabric ice-flow indicator data.</t>
    </r>
  </si>
  <si>
    <r>
      <rPr>
        <b/>
        <sz val="11"/>
        <rFont val="Calibri"/>
        <family val="2"/>
        <scheme val="minor"/>
      </rPr>
      <t>Table 8.2:</t>
    </r>
    <r>
      <rPr>
        <sz val="11"/>
        <rFont val="Calibri"/>
        <family val="2"/>
        <scheme val="minor"/>
      </rPr>
      <t xml:space="preserve"> Till fabric ice-flow indicator statistics and interpretation and additional striated boulder measurements.</t>
    </r>
  </si>
  <si>
    <r>
      <t>V</t>
    </r>
    <r>
      <rPr>
        <b/>
        <vertAlign val="subscript"/>
        <sz val="10"/>
        <rFont val="Calibri"/>
        <family val="2"/>
        <scheme val="minor"/>
      </rPr>
      <t>1</t>
    </r>
    <r>
      <rPr>
        <b/>
        <sz val="10"/>
        <rFont val="Calibri"/>
        <family val="2"/>
        <scheme val="minor"/>
      </rPr>
      <t>_azimuth_
degrees</t>
    </r>
  </si>
  <si>
    <r>
      <rPr>
        <vertAlign val="superscript"/>
        <sz val="9"/>
        <rFont val="Calibri"/>
        <family val="2"/>
        <scheme val="minor"/>
      </rPr>
      <t xml:space="preserve">1 </t>
    </r>
    <r>
      <rPr>
        <sz val="9"/>
        <rFont val="Calibri"/>
        <family val="2"/>
        <scheme val="minor"/>
      </rPr>
      <t>As defined by Hicock, S. R., Goff, J. R., Lian, O. B. and Little, E. C. 1996: On the interpretation of subglacial till fabric; Journal of Sedimentary Research, v. 66, no. 5, p. 928</t>
    </r>
    <r>
      <rPr>
        <sz val="9"/>
        <rFont val="Calibri"/>
        <family val="2"/>
      </rPr>
      <t>–</t>
    </r>
    <r>
      <rPr>
        <sz val="9"/>
        <rFont val="Calibri"/>
        <family val="2"/>
        <scheme val="minor"/>
      </rPr>
      <t>934.</t>
    </r>
  </si>
  <si>
    <r>
      <rPr>
        <b/>
        <vertAlign val="superscript"/>
        <sz val="9"/>
        <rFont val="Calibri"/>
        <family val="2"/>
        <scheme val="minor"/>
      </rPr>
      <t>1</t>
    </r>
    <r>
      <rPr>
        <sz val="9"/>
        <rFont val="Calibri"/>
        <family val="2"/>
        <scheme val="minor"/>
      </rPr>
      <t xml:space="preserve"> Munsell Color–X-Rite, Incorporated 2015: Munsell Soil Color Book; Pantone LLC, Carlstadt, New Jersey, 42 p.</t>
    </r>
  </si>
  <si>
    <r>
      <t xml:space="preserve">NTS grid: </t>
    </r>
    <r>
      <rPr>
        <sz val="11"/>
        <rFont val="Calibri"/>
        <family val="2"/>
        <scheme val="minor"/>
      </rPr>
      <t>62H7, 10, 15, 16, 62I2, 6</t>
    </r>
  </si>
  <si>
    <t>Analysis_1 (Tables 3.1 to 3.4)</t>
  </si>
  <si>
    <t>This Data Repository Item supplements:</t>
  </si>
  <si>
    <t>Website: manitoba.ca/minerals</t>
  </si>
  <si>
    <t>Email: minesinfo@gov.mb.ca</t>
  </si>
  <si>
    <r>
      <t>Gauthier, M.S. and Rentz, J. 2025: 2024 granular-aggregate field visits</t>
    </r>
    <r>
      <rPr>
        <sz val="11"/>
        <rFont val="Calibri"/>
        <family val="2"/>
      </rPr>
      <t>—</t>
    </r>
    <r>
      <rPr>
        <sz val="11"/>
        <rFont val="Calibri"/>
        <family val="2"/>
        <scheme val="minor"/>
      </rPr>
      <t>Quaternary site data, sample composition and ice-flow indicators—in southern Manitoba (parts of NTS 62H7, 10, 15, 16, 62I2, 6); Manitoba Business, Mining, Trade and Job Creation, Manitoba Geological Survey, Data Repository Item DRI2025025, Microsoft</t>
    </r>
    <r>
      <rPr>
        <vertAlign val="superscript"/>
        <sz val="11"/>
        <rFont val="Calibri"/>
        <family val="2"/>
        <scheme val="minor"/>
      </rPr>
      <t>®</t>
    </r>
    <r>
      <rPr>
        <sz val="11"/>
        <rFont val="Calibri"/>
        <family val="2"/>
        <scheme val="minor"/>
      </rPr>
      <t xml:space="preserve"> Excel</t>
    </r>
    <r>
      <rPr>
        <vertAlign val="superscript"/>
        <sz val="11"/>
        <rFont val="Calibri"/>
        <family val="2"/>
        <scheme val="minor"/>
      </rPr>
      <t>®</t>
    </r>
    <r>
      <rPr>
        <sz val="11"/>
        <rFont val="Calibri"/>
        <family val="2"/>
        <scheme val="minor"/>
      </rPr>
      <t xml:space="preserve"> file, 2 appendices.</t>
    </r>
  </si>
  <si>
    <r>
      <rPr>
        <b/>
        <vertAlign val="superscript"/>
        <sz val="9"/>
        <rFont val="Calibri"/>
        <family val="2"/>
        <scheme val="minor"/>
      </rPr>
      <t>1</t>
    </r>
    <r>
      <rPr>
        <sz val="9"/>
        <rFont val="Calibri"/>
        <family val="2"/>
        <scheme val="minor"/>
      </rPr>
      <t xml:space="preserve"> Abbreviations: |, over; d, diamict; f, fines; g, gravel; R, bedrock; s, sand</t>
    </r>
  </si>
  <si>
    <t>T1w</t>
  </si>
  <si>
    <t>Tv1w | fGLv | T1</t>
  </si>
  <si>
    <r>
      <t xml:space="preserve">Abbreviations:
</t>
    </r>
    <r>
      <rPr>
        <sz val="11"/>
        <rFont val="Calibri"/>
        <family val="2"/>
        <scheme val="minor"/>
      </rPr>
      <t>calc, calculated; DD, decimal degrees; GPS, global positioning system; ICP-MS, inductively coupled plasma–mass spectrometry; ICP-OES, inductively coupled plasma–optical emission spectrometry; ID, identification; LiDAR, light detection and ranging; LOI, loss-on-ignition; MGS, Manitoba Geological Survey; perc, percent; QA, quality assurance; QC, quality control; SRC, Saskatchewan Research Council Geoanalytical Laboratories</t>
    </r>
  </si>
  <si>
    <r>
      <t>2024 granular-aggregate field visits</t>
    </r>
    <r>
      <rPr>
        <b/>
        <sz val="14"/>
        <rFont val="Calibri"/>
        <family val="2"/>
      </rPr>
      <t>—</t>
    </r>
    <r>
      <rPr>
        <b/>
        <sz val="14"/>
        <rFont val="Calibri"/>
        <family val="2"/>
        <scheme val="minor"/>
      </rPr>
      <t>Quaternary site data, sample composition and ice-flow indicators—in southern Manitoba (parts of NTS 62H7, 10, 15, 16, 62I2, 6)</t>
    </r>
  </si>
  <si>
    <t>62H7; 62H10; 62H15; 62H16; 62I2; 62I6</t>
  </si>
  <si>
    <t>Elevation for all sites was calculated based on LiDAR. Till samples were collected with a shovel or trowel from the C-horizon soil from sediment exposures encountered while doing aggregate geology site visits. Samples were sieved at the Saskatchewan Research Council Geoanalytical Laboratories (Saskatoon, Saskatchewan) to obtain the silt and clay size fraction (&lt;63 µm) for geochemical analyses. Geochemical analyses was run at Activation Labs (ActLabs; Anacaster, Ontario).</t>
  </si>
  <si>
    <t>Analysis_4 (Tables 6.1 to 6.3)</t>
  </si>
  <si>
    <r>
      <rPr>
        <b/>
        <sz val="11"/>
        <rFont val="Calibri"/>
        <family val="2"/>
        <scheme val="minor"/>
      </rPr>
      <t>Table 3.3:</t>
    </r>
    <r>
      <rPr>
        <sz val="11"/>
        <rFont val="Calibri"/>
        <family val="2"/>
        <scheme val="minor"/>
      </rPr>
      <t xml:space="preserve"> Till clast lithology summary (2–8 mm size fraction). </t>
    </r>
  </si>
  <si>
    <r>
      <rPr>
        <b/>
        <sz val="11"/>
        <rFont val="Calibri"/>
        <family val="2"/>
        <scheme val="minor"/>
      </rPr>
      <t>Table 4.4:</t>
    </r>
    <r>
      <rPr>
        <sz val="11"/>
        <rFont val="Calibri"/>
        <family val="2"/>
        <scheme val="minor"/>
      </rPr>
      <t xml:space="preserve">  Gravel clast lithology count percent (4.75–19 mm size fraction).         </t>
    </r>
    <r>
      <rPr>
        <sz val="10"/>
        <rFont val="Calibri"/>
        <family val="2"/>
        <scheme val="minor"/>
      </rPr>
      <t xml:space="preserve">    </t>
    </r>
  </si>
  <si>
    <r>
      <t xml:space="preserve">Figure 1: </t>
    </r>
    <r>
      <rPr>
        <sz val="11"/>
        <rFont val="Calibri"/>
        <family val="2"/>
        <scheme val="minor"/>
      </rPr>
      <t>Location of sites in southern Manitoba.</t>
    </r>
  </si>
  <si>
    <r>
      <rPr>
        <b/>
        <vertAlign val="superscript"/>
        <sz val="9"/>
        <rFont val="Calibri"/>
        <family val="2"/>
        <scheme val="minor"/>
      </rPr>
      <t>2</t>
    </r>
    <r>
      <rPr>
        <sz val="9"/>
        <rFont val="Calibri"/>
        <family val="2"/>
        <scheme val="minor"/>
      </rPr>
      <t xml:space="preserve"> Abbreviations: |, over; F, fluvial; fGL, glaciolacustrine, fines-rich; fGLb, glaciolacustrine blanket, fines-rich; fGLp, glaciolacustrine plain, fines-rich; fGLv, glaciolacustrine veneer, fines-rich; GF, glaciofluvial; GFb, glaciofluvial blanket; GFc, glaciofluvial ice-contact; GFv, glaciofluvial veneer; gGLb, glaciolacustrine blanket, gravel-rich; gGLv, glaciolacustrine veneer, gravel-rich; gGLr, glaciolacustrine ridge, gravel-rich; GLd, glaciolacustrine delta; GLr, glaciolacustrine beach ridge; R, bedrock; sGF, glaciofluvial, sand-rich; sGLb, glaciolacustrine blanket, sand-rich; sGLr, glaciolacustrine ridge, sand-rich; sGLv, glaciolacustrine veneer, sand-rich; T1, till calcareous; T1w, till calcareous washed; Tb1, till blanket calcareous; Tp1, till plain calcareous; Tv1, till veneer calcareous; Tv1w, till veneer washed calcareous </t>
    </r>
  </si>
  <si>
    <r>
      <rPr>
        <b/>
        <sz val="11"/>
        <rFont val="Calibri"/>
        <family val="2"/>
        <scheme val="minor"/>
      </rPr>
      <t>Table 6.1:</t>
    </r>
    <r>
      <rPr>
        <sz val="11"/>
        <rFont val="Calibri"/>
        <family val="2"/>
        <scheme val="minor"/>
      </rPr>
      <t xml:space="preserve"> Detection limits for geochemical analysis by partial digestion and  ICP-MS and ICP-OES.</t>
    </r>
  </si>
  <si>
    <r>
      <rPr>
        <b/>
        <sz val="11"/>
        <rFont val="Calibri"/>
        <family val="2"/>
        <scheme val="minor"/>
      </rPr>
      <t xml:space="preserve">Table 5.2: </t>
    </r>
    <r>
      <rPr>
        <sz val="11"/>
        <rFont val="Calibri"/>
        <family val="2"/>
        <scheme val="minor"/>
      </rPr>
      <t>Till-matrix (&lt;63 μm size fraction) geochemical analysis of total carbonate content by Ca/Mg method.</t>
    </r>
  </si>
  <si>
    <r>
      <rPr>
        <b/>
        <sz val="11"/>
        <rFont val="Calibri"/>
        <family val="2"/>
        <scheme val="minor"/>
      </rPr>
      <t xml:space="preserve">Table 6.2: </t>
    </r>
    <r>
      <rPr>
        <sz val="11"/>
        <rFont val="Calibri"/>
        <family val="2"/>
        <scheme val="minor"/>
      </rPr>
      <t>Till-matrix (&lt;63 μm size fraction) geochemical analysis by partial digestion and ICP-MS and ICP-OES.</t>
    </r>
  </si>
  <si>
    <r>
      <t xml:space="preserve">Table 6.3: </t>
    </r>
    <r>
      <rPr>
        <sz val="11"/>
        <rFont val="Calibri"/>
        <family val="2"/>
        <scheme val="minor"/>
      </rPr>
      <t>QA and QC data for till-matrix (&lt;63 μm size fraction) geochemical analysis by partial digestion and ICP-MS and ICP-OES.</t>
    </r>
    <r>
      <rPr>
        <b/>
        <sz val="11"/>
        <rFont val="Calibri"/>
        <family val="2"/>
        <scheme val="minor"/>
      </rPr>
      <t xml:space="preserve">     </t>
    </r>
  </si>
  <si>
    <r>
      <rPr>
        <b/>
        <sz val="11"/>
        <color theme="1"/>
        <rFont val="Calibri"/>
        <family val="2"/>
        <scheme val="minor"/>
      </rPr>
      <t>Table 7.1</t>
    </r>
    <r>
      <rPr>
        <b/>
        <sz val="11"/>
        <rFont val="Calibri"/>
        <family val="2"/>
        <scheme val="minor"/>
      </rPr>
      <t>:</t>
    </r>
    <r>
      <rPr>
        <sz val="11"/>
        <color theme="1"/>
        <rFont val="Calibri"/>
        <family val="2"/>
        <scheme val="minor"/>
      </rPr>
      <t xml:space="preserve"> Detection limits for geochemical analysis by fusion digestion and ICP-OES and ICP-MS.</t>
    </r>
  </si>
  <si>
    <r>
      <rPr>
        <b/>
        <sz val="11"/>
        <rFont val="Calibri"/>
        <family val="2"/>
        <scheme val="minor"/>
      </rPr>
      <t xml:space="preserve">Table 7.2: </t>
    </r>
    <r>
      <rPr>
        <sz val="11"/>
        <rFont val="Calibri"/>
        <family val="2"/>
        <scheme val="minor"/>
      </rPr>
      <t>Till-matrix (&lt;63 μm size fraction) geochemical analysis by fusion digestion and ICP-OES and ICP-MS.</t>
    </r>
  </si>
  <si>
    <r>
      <t>Table 7.3:</t>
    </r>
    <r>
      <rPr>
        <sz val="11"/>
        <rFont val="Calibri"/>
        <family val="2"/>
        <scheme val="minor"/>
      </rPr>
      <t xml:space="preserve"> QA and QC data for till-matrix (&lt;63 μm size fraction) geochemical analysis by fusion digestion and ICP-OES and ICP-MS.</t>
    </r>
  </si>
  <si>
    <r>
      <rPr>
        <b/>
        <sz val="11"/>
        <rFont val="Calibri"/>
        <family val="2"/>
        <scheme val="minor"/>
      </rPr>
      <t>Contents:                                                                                                                                                                             
Metadata                                                                                                                                                                                                                                              
Figure 1:</t>
    </r>
    <r>
      <rPr>
        <sz val="11"/>
        <rFont val="Calibri"/>
        <family val="2"/>
        <scheme val="minor"/>
      </rPr>
      <t xml:space="preserve"> Location of sites in southern Manitoba.
</t>
    </r>
    <r>
      <rPr>
        <b/>
        <sz val="11"/>
        <rFont val="Calibri"/>
        <family val="2"/>
        <scheme val="minor"/>
      </rPr>
      <t>Table 1:</t>
    </r>
    <r>
      <rPr>
        <sz val="11"/>
        <rFont val="Calibri"/>
        <family val="2"/>
        <scheme val="minor"/>
      </rPr>
      <t xml:space="preserve"> Field-site data.
</t>
    </r>
    <r>
      <rPr>
        <b/>
        <sz val="11"/>
        <rFont val="Calibri"/>
        <family val="2"/>
        <scheme val="minor"/>
      </rPr>
      <t>Table 2:</t>
    </r>
    <r>
      <rPr>
        <sz val="11"/>
        <rFont val="Calibri"/>
        <family val="2"/>
        <scheme val="minor"/>
      </rPr>
      <t xml:space="preserve"> Physical characteristics of samples.
</t>
    </r>
    <r>
      <rPr>
        <b/>
        <sz val="11"/>
        <rFont val="Calibri"/>
        <family val="2"/>
        <scheme val="minor"/>
      </rPr>
      <t>Table 3.1</t>
    </r>
    <r>
      <rPr>
        <sz val="11"/>
        <rFont val="Calibri"/>
        <family val="2"/>
        <scheme val="minor"/>
      </rPr>
      <t xml:space="preserve">: Till clast lithologies (2–4 mm size fraction).
</t>
    </r>
    <r>
      <rPr>
        <b/>
        <sz val="11"/>
        <rFont val="Calibri"/>
        <family val="2"/>
        <scheme val="minor"/>
      </rPr>
      <t>Table 3.2</t>
    </r>
    <r>
      <rPr>
        <sz val="11"/>
        <rFont val="Calibri"/>
        <family val="2"/>
        <scheme val="minor"/>
      </rPr>
      <t xml:space="preserve">: Till clast lithologies (4–8 mm size fraction).
</t>
    </r>
    <r>
      <rPr>
        <b/>
        <sz val="11"/>
        <rFont val="Calibri"/>
        <family val="2"/>
        <scheme val="minor"/>
      </rPr>
      <t>Table 3.3</t>
    </r>
    <r>
      <rPr>
        <sz val="11"/>
        <rFont val="Calibri"/>
        <family val="2"/>
        <scheme val="minor"/>
      </rPr>
      <t xml:space="preserve">: Till clast lithology summary (2–8 mm size fraction). 
</t>
    </r>
    <r>
      <rPr>
        <b/>
        <sz val="11"/>
        <rFont val="Calibri"/>
        <family val="2"/>
        <scheme val="minor"/>
      </rPr>
      <t xml:space="preserve">Table 3.4: </t>
    </r>
    <r>
      <rPr>
        <sz val="11"/>
        <rFont val="Calibri"/>
        <family val="2"/>
        <scheme val="minor"/>
      </rPr>
      <t xml:space="preserve">Till clast lithology count percent (2–8 mm size fraction).
</t>
    </r>
    <r>
      <rPr>
        <b/>
        <sz val="11"/>
        <rFont val="Calibri"/>
        <family val="2"/>
        <scheme val="minor"/>
      </rPr>
      <t xml:space="preserve">Table 4.1: </t>
    </r>
    <r>
      <rPr>
        <sz val="11"/>
        <rFont val="Calibri"/>
        <family val="2"/>
        <scheme val="minor"/>
      </rPr>
      <t xml:space="preserve">Gravel clast lithologies (4.75–9.5 mm size fraction). 
</t>
    </r>
    <r>
      <rPr>
        <b/>
        <sz val="11"/>
        <rFont val="Calibri"/>
        <family val="2"/>
        <scheme val="minor"/>
      </rPr>
      <t>Table 4.2:</t>
    </r>
    <r>
      <rPr>
        <sz val="11"/>
        <rFont val="Calibri"/>
        <family val="2"/>
        <scheme val="minor"/>
      </rPr>
      <t xml:space="preserve"> Gravel clast lithologies (9.5–19 mm size fraction)</t>
    </r>
    <r>
      <rPr>
        <b/>
        <sz val="11"/>
        <rFont val="Calibri"/>
        <family val="2"/>
        <scheme val="minor"/>
      </rPr>
      <t xml:space="preserve">.
Table 4.3: </t>
    </r>
    <r>
      <rPr>
        <sz val="11"/>
        <rFont val="Calibri"/>
        <family val="2"/>
        <scheme val="minor"/>
      </rPr>
      <t xml:space="preserve">Gravel clast lithology summary (4.75–19 mm size fraction).
</t>
    </r>
    <r>
      <rPr>
        <b/>
        <sz val="11"/>
        <rFont val="Calibri"/>
        <family val="2"/>
        <scheme val="minor"/>
      </rPr>
      <t xml:space="preserve">Table 4.4: </t>
    </r>
    <r>
      <rPr>
        <sz val="11"/>
        <rFont val="Calibri"/>
        <family val="2"/>
        <scheme val="minor"/>
      </rPr>
      <t xml:space="preserve">Gravel clast lithology count percent (4.75–19 mm size fraction).
</t>
    </r>
    <r>
      <rPr>
        <b/>
        <sz val="11"/>
        <rFont val="Calibri"/>
        <family val="2"/>
        <scheme val="minor"/>
      </rPr>
      <t>Table 5.1</t>
    </r>
    <r>
      <rPr>
        <sz val="11"/>
        <rFont val="Calibri"/>
        <family val="2"/>
        <scheme val="minor"/>
      </rPr>
      <t xml:space="preserve">: Detection limits for geochemical analysis of total carbonate content by Ca/Mg method.
</t>
    </r>
    <r>
      <rPr>
        <b/>
        <sz val="11"/>
        <rFont val="Calibri"/>
        <family val="2"/>
        <scheme val="minor"/>
      </rPr>
      <t>Table 5.2:</t>
    </r>
    <r>
      <rPr>
        <sz val="11"/>
        <rFont val="Calibri"/>
        <family val="2"/>
        <scheme val="minor"/>
      </rPr>
      <t xml:space="preserve"> Till-matrix (&lt;63 μm size fraction) geochemical analysis of total carbonate content by Ca/Mg method.
</t>
    </r>
    <r>
      <rPr>
        <b/>
        <sz val="11"/>
        <rFont val="Calibri"/>
        <family val="2"/>
        <scheme val="minor"/>
      </rPr>
      <t xml:space="preserve">Table 6.1: </t>
    </r>
    <r>
      <rPr>
        <sz val="11"/>
        <rFont val="Calibri"/>
        <family val="2"/>
        <scheme val="minor"/>
      </rPr>
      <t xml:space="preserve">Detection limits for geochemical analysis by partial digestion and ICP-MS and ICP-OES.
</t>
    </r>
    <r>
      <rPr>
        <b/>
        <sz val="11"/>
        <rFont val="Calibri"/>
        <family val="2"/>
        <scheme val="minor"/>
      </rPr>
      <t xml:space="preserve">Table 6.2: </t>
    </r>
    <r>
      <rPr>
        <sz val="11"/>
        <rFont val="Calibri"/>
        <family val="2"/>
        <scheme val="minor"/>
      </rPr>
      <t xml:space="preserve">Till-matrix (&lt;63 μm size fraction) geochemical analysis by partial digestion and ICP-MS and ICP-OES.
</t>
    </r>
    <r>
      <rPr>
        <b/>
        <sz val="11"/>
        <rFont val="Calibri"/>
        <family val="2"/>
        <scheme val="minor"/>
      </rPr>
      <t>Table 6.3</t>
    </r>
    <r>
      <rPr>
        <sz val="11"/>
        <rFont val="Calibri"/>
        <family val="2"/>
        <scheme val="minor"/>
      </rPr>
      <t xml:space="preserve">: QA and QC data for till-matrix (&lt;63 μm size fraction) geochemical analysis by partial digestion and ICP-MS and ICP-OES.
</t>
    </r>
    <r>
      <rPr>
        <b/>
        <sz val="11"/>
        <rFont val="Calibri"/>
        <family val="2"/>
        <scheme val="minor"/>
      </rPr>
      <t xml:space="preserve">Table 7.1: </t>
    </r>
    <r>
      <rPr>
        <sz val="11"/>
        <rFont val="Calibri"/>
        <family val="2"/>
        <scheme val="minor"/>
      </rPr>
      <t xml:space="preserve">Detection limits for geochemical analysis by fusion digestion and ICP-OES and ICP-MS.
</t>
    </r>
    <r>
      <rPr>
        <b/>
        <sz val="11"/>
        <rFont val="Calibri"/>
        <family val="2"/>
        <scheme val="minor"/>
      </rPr>
      <t xml:space="preserve">Table 7.2: </t>
    </r>
    <r>
      <rPr>
        <sz val="11"/>
        <rFont val="Calibri"/>
        <family val="2"/>
        <scheme val="minor"/>
      </rPr>
      <t xml:space="preserve">Till-matrix (&lt;63 μm size fraction) geochemical analysis by fusion digestion and ICP-OES and ICP-MS.
</t>
    </r>
    <r>
      <rPr>
        <b/>
        <sz val="11"/>
        <rFont val="Calibri"/>
        <family val="2"/>
        <scheme val="minor"/>
      </rPr>
      <t>Table 7.3</t>
    </r>
    <r>
      <rPr>
        <sz val="11"/>
        <rFont val="Calibri"/>
        <family val="2"/>
        <scheme val="minor"/>
      </rPr>
      <t xml:space="preserve">: QA and QC data for till-matrix (&lt;63 μm size fraction) geochemical analysis by fusion digestion and ICP-OES and ICP-MS.
</t>
    </r>
    <r>
      <rPr>
        <b/>
        <sz val="11"/>
        <rFont val="Calibri"/>
        <family val="2"/>
        <scheme val="minor"/>
      </rPr>
      <t xml:space="preserve">Table 8.1: </t>
    </r>
    <r>
      <rPr>
        <sz val="11"/>
        <rFont val="Calibri"/>
        <family val="2"/>
        <scheme val="minor"/>
      </rPr>
      <t xml:space="preserve">Till fabric ice-flow indicator data.
</t>
    </r>
    <r>
      <rPr>
        <b/>
        <sz val="11"/>
        <rFont val="Calibri"/>
        <family val="2"/>
        <scheme val="minor"/>
      </rPr>
      <t>Table 8.2</t>
    </r>
    <r>
      <rPr>
        <sz val="11"/>
        <rFont val="Calibri"/>
        <family val="2"/>
        <scheme val="minor"/>
      </rPr>
      <t xml:space="preserve">: Till fabric ice-flow indicator statistics and interpretations and additional striated boulder measurements.                                                                                                                                                                                                                                      </t>
    </r>
  </si>
  <si>
    <r>
      <t>Gauthier M.S. 2025: Complex Quaternary geology around Grunthal, south-central Manitoba (parts of NTS 62H7);</t>
    </r>
    <r>
      <rPr>
        <i/>
        <sz val="11"/>
        <rFont val="Calibri"/>
        <family val="2"/>
      </rPr>
      <t xml:space="preserve"> in</t>
    </r>
    <r>
      <rPr>
        <sz val="11"/>
        <rFont val="Calibri"/>
        <family val="2"/>
      </rPr>
      <t xml:space="preserve"> Report of Activities 2025, Manitoba Business, Mining, Trade and Job Creation, Manitoba Geological Survey, p. 181–190.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</si>
</sst>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0"/>
    <numFmt numFmtId="165" formatCode="0.0"/>
    <numFmt numFmtId="166" formatCode="0.0000"/>
  </numFmts>
  <fonts count="53">
    <font>
      <sz val="9"/>
      <name val="Genev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Geneva"/>
    </font>
    <font>
      <sz val="10"/>
      <name val="Arial"/>
      <family val="2"/>
    </font>
    <font>
      <sz val="11"/>
      <color rgb="FF000000"/>
      <name val="Calibri"/>
      <family val="2"/>
    </font>
    <font>
      <sz val="9"/>
      <name val="Geneva"/>
    </font>
    <font>
      <sz val="7"/>
      <color rgb="FF000000"/>
      <name val="Arial"/>
      <family val="2"/>
    </font>
    <font>
      <b/>
      <sz val="10"/>
      <color theme="1"/>
      <name val="Calibri"/>
      <family val="2"/>
      <scheme val="minor"/>
    </font>
    <font>
      <b/>
      <sz val="10"/>
      <name val="Calibri"/>
      <family val="2"/>
      <scheme val="minor"/>
    </font>
    <font>
      <b/>
      <vertAlign val="superscript"/>
      <sz val="10"/>
      <name val="Calibri"/>
      <family val="2"/>
      <scheme val="minor"/>
    </font>
    <font>
      <sz val="10"/>
      <color theme="1"/>
      <name val="Calibri"/>
      <family val="2"/>
      <scheme val="minor"/>
    </font>
    <font>
      <sz val="10"/>
      <name val="Calibri"/>
      <family val="2"/>
      <scheme val="minor"/>
    </font>
    <font>
      <b/>
      <sz val="14"/>
      <name val="Calibri"/>
      <family val="2"/>
      <scheme val="minor"/>
    </font>
    <font>
      <sz val="11"/>
      <name val="Calibri"/>
      <family val="2"/>
      <scheme val="minor"/>
    </font>
    <font>
      <b/>
      <sz val="11"/>
      <name val="Calibri"/>
      <family val="2"/>
      <scheme val="minor"/>
    </font>
    <font>
      <vertAlign val="superscript"/>
      <sz val="11"/>
      <name val="Calibri"/>
      <family val="2"/>
      <scheme val="minor"/>
    </font>
    <font>
      <sz val="10"/>
      <color rgb="FF000000"/>
      <name val="Calibri"/>
      <family val="2"/>
      <scheme val="minor"/>
    </font>
    <font>
      <sz val="10"/>
      <color rgb="FFFF0000"/>
      <name val="Calibri"/>
      <family val="2"/>
      <scheme val="minor"/>
    </font>
    <font>
      <b/>
      <sz val="10"/>
      <color rgb="FF000000"/>
      <name val="Calibri"/>
      <family val="2"/>
      <scheme val="minor"/>
    </font>
    <font>
      <b/>
      <vertAlign val="subscript"/>
      <sz val="10"/>
      <color rgb="FF000000"/>
      <name val="Calibri"/>
      <family val="2"/>
      <scheme val="minor"/>
    </font>
    <font>
      <b/>
      <vertAlign val="subscript"/>
      <sz val="10"/>
      <name val="Calibri"/>
      <family val="2"/>
      <scheme val="minor"/>
    </font>
    <font>
      <b/>
      <sz val="10"/>
      <color rgb="FFFF0000"/>
      <name val="Calibri"/>
      <family val="2"/>
      <scheme val="minor"/>
    </font>
    <font>
      <i/>
      <sz val="10"/>
      <color rgb="FFFF0000"/>
      <name val="Calibri"/>
      <family val="2"/>
      <scheme val="minor"/>
    </font>
    <font>
      <b/>
      <sz val="11"/>
      <color theme="1"/>
      <name val="Calibri"/>
      <family val="2"/>
      <scheme val="minor"/>
    </font>
    <font>
      <sz val="11"/>
      <color rgb="FF0070C0"/>
      <name val="Calibri"/>
      <family val="2"/>
      <scheme val="minor"/>
    </font>
    <font>
      <sz val="11"/>
      <color indexed="10"/>
      <name val="Calibri"/>
      <family val="2"/>
      <scheme val="minor"/>
    </font>
    <font>
      <sz val="10"/>
      <name val="Calibri"/>
      <family val="2"/>
    </font>
    <font>
      <b/>
      <sz val="11"/>
      <name val="Calibri"/>
      <family val="2"/>
    </font>
    <font>
      <sz val="11"/>
      <name val="Calibri"/>
      <family val="2"/>
    </font>
    <font>
      <vertAlign val="superscript"/>
      <sz val="10"/>
      <name val="Calibri"/>
      <family val="2"/>
      <scheme val="minor"/>
    </font>
    <font>
      <b/>
      <sz val="9"/>
      <color rgb="FFFF0000"/>
      <name val="Geneva"/>
    </font>
    <font>
      <sz val="10"/>
      <color theme="1"/>
      <name val="Aptos Narrow"/>
      <family val="2"/>
    </font>
    <font>
      <sz val="10"/>
      <color theme="1"/>
      <name val="Calibri"/>
      <family val="2"/>
    </font>
    <font>
      <vertAlign val="subscript"/>
      <sz val="10"/>
      <name val="Calibri"/>
      <family val="2"/>
      <scheme val="minor"/>
    </font>
    <font>
      <sz val="9"/>
      <color rgb="FF000000"/>
      <name val="Arial"/>
      <family val="2"/>
    </font>
    <font>
      <sz val="9"/>
      <color rgb="FF000000"/>
      <name val="Calibri"/>
      <family val="2"/>
      <scheme val="minor"/>
    </font>
    <font>
      <sz val="9"/>
      <name val="Calibri"/>
      <family val="2"/>
      <scheme val="minor"/>
    </font>
    <font>
      <sz val="9"/>
      <color rgb="FFFF0000"/>
      <name val="Calibri"/>
      <family val="2"/>
      <scheme val="minor"/>
    </font>
    <font>
      <b/>
      <vertAlign val="superscript"/>
      <sz val="10"/>
      <color theme="1"/>
      <name val="Calibri"/>
      <family val="2"/>
      <scheme val="minor"/>
    </font>
    <font>
      <sz val="9"/>
      <color rgb="FFFF0000"/>
      <name val="Geneva"/>
    </font>
    <font>
      <sz val="9"/>
      <name val="Arial"/>
      <family val="2"/>
    </font>
    <font>
      <sz val="9"/>
      <color rgb="FFFF0000"/>
      <name val="Arial"/>
      <family val="2"/>
    </font>
    <font>
      <b/>
      <vertAlign val="superscript"/>
      <sz val="9"/>
      <name val="Calibri"/>
      <family val="2"/>
      <scheme val="minor"/>
    </font>
    <font>
      <sz val="11"/>
      <color rgb="FFFF0000"/>
      <name val="Calibri"/>
      <family val="2"/>
      <scheme val="minor"/>
    </font>
    <font>
      <vertAlign val="superscript"/>
      <sz val="9"/>
      <name val="Calibri"/>
      <family val="2"/>
      <scheme val="minor"/>
    </font>
    <font>
      <sz val="9"/>
      <color theme="1"/>
      <name val="Calibri"/>
      <family val="2"/>
      <scheme val="minor"/>
    </font>
    <font>
      <sz val="9"/>
      <name val="Calibri"/>
      <family val="2"/>
    </font>
    <font>
      <i/>
      <sz val="11"/>
      <name val="Calibri"/>
      <family val="2"/>
    </font>
    <font>
      <b/>
      <sz val="14"/>
      <name val="Calibri"/>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style="thin">
        <color indexed="22"/>
      </left>
      <right style="thin">
        <color indexed="22"/>
      </right>
      <top style="thin">
        <color indexed="22"/>
      </top>
      <bottom/>
      <diagonal/>
    </border>
    <border>
      <left style="thin">
        <color indexed="22"/>
      </left>
      <right style="thin">
        <color indexed="22"/>
      </right>
      <top/>
      <bottom/>
      <diagonal/>
    </border>
    <border>
      <left/>
      <right/>
      <top style="thin">
        <color indexed="64"/>
      </top>
      <bottom style="thin">
        <color indexed="64"/>
      </bottom>
      <diagonal/>
    </border>
    <border>
      <left/>
      <right/>
      <top/>
      <bottom style="thin">
        <color indexed="64"/>
      </bottom>
      <diagonal/>
    </border>
    <border>
      <left/>
      <right/>
      <top/>
      <bottom style="thin">
        <color auto="1"/>
      </bottom>
      <diagonal/>
    </border>
    <border>
      <left/>
      <right style="thin">
        <color indexed="22"/>
      </right>
      <top/>
      <bottom/>
      <diagonal/>
    </border>
    <border>
      <left style="thin">
        <color indexed="22"/>
      </left>
      <right style="thin">
        <color indexed="22"/>
      </right>
      <top/>
      <bottom style="thin">
        <color indexed="22"/>
      </bottom>
      <diagonal/>
    </border>
  </borders>
  <cellStyleXfs count="9">
    <xf numFmtId="0" fontId="0" fillId="0" borderId="0"/>
    <xf numFmtId="0" fontId="7" fillId="0" borderId="0"/>
    <xf numFmtId="0" fontId="8" fillId="0" borderId="0"/>
    <xf numFmtId="0" fontId="7" fillId="0" borderId="0"/>
    <xf numFmtId="43" fontId="9" fillId="0" borderId="0" applyFont="0" applyFill="0" applyBorder="0" applyAlignment="0" applyProtection="0"/>
    <xf numFmtId="0" fontId="7" fillId="0" borderId="0"/>
    <xf numFmtId="43" fontId="7" fillId="0" borderId="0" applyFont="0" applyFill="0" applyBorder="0" applyAlignment="0" applyProtection="0"/>
    <xf numFmtId="0" fontId="10" fillId="0" borderId="0"/>
    <xf numFmtId="0" fontId="4" fillId="0" borderId="0"/>
  </cellStyleXfs>
  <cellXfs count="243">
    <xf numFmtId="0" fontId="0" fillId="0" borderId="0" xfId="0"/>
    <xf numFmtId="0" fontId="0" fillId="0" borderId="0" xfId="0" applyAlignment="1">
      <alignment horizontal="right"/>
    </xf>
    <xf numFmtId="0" fontId="0" fillId="0" borderId="0" xfId="0" applyAlignment="1">
      <alignment horizontal="left"/>
    </xf>
    <xf numFmtId="49" fontId="0" fillId="0" borderId="0" xfId="0" applyNumberFormat="1" applyAlignment="1">
      <alignment horizontal="left"/>
    </xf>
    <xf numFmtId="0" fontId="14" fillId="0" borderId="0" xfId="0" applyFont="1" applyAlignment="1">
      <alignment horizontal="center"/>
    </xf>
    <xf numFmtId="0" fontId="14" fillId="0" borderId="0" xfId="0" applyFont="1"/>
    <xf numFmtId="0" fontId="15" fillId="0" borderId="0" xfId="0" applyFont="1"/>
    <xf numFmtId="0" fontId="18" fillId="0" borderId="2" xfId="0" applyFont="1" applyBorder="1" applyAlignment="1">
      <alignment vertical="top" wrapText="1"/>
    </xf>
    <xf numFmtId="0" fontId="17" fillId="0" borderId="0" xfId="0" applyFont="1"/>
    <xf numFmtId="0" fontId="12" fillId="0" borderId="3" xfId="1" applyFont="1" applyBorder="1" applyAlignment="1">
      <alignment horizontal="center" vertical="center"/>
    </xf>
    <xf numFmtId="0" fontId="21" fillId="0" borderId="0" xfId="0" applyFont="1"/>
    <xf numFmtId="0" fontId="15" fillId="0" borderId="0" xfId="0" applyFont="1" applyAlignment="1">
      <alignment horizontal="center"/>
    </xf>
    <xf numFmtId="0" fontId="15" fillId="0" borderId="5" xfId="0" applyFont="1" applyBorder="1" applyAlignment="1">
      <alignment horizontal="center"/>
    </xf>
    <xf numFmtId="0" fontId="12" fillId="0" borderId="3" xfId="0" applyFont="1" applyBorder="1" applyAlignment="1">
      <alignment horizontal="center" vertical="center"/>
    </xf>
    <xf numFmtId="1" fontId="12" fillId="0" borderId="3"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0" xfId="0" applyFont="1" applyAlignment="1">
      <alignment vertical="center"/>
    </xf>
    <xf numFmtId="1" fontId="14" fillId="0" borderId="0" xfId="0" applyNumberFormat="1" applyFont="1" applyAlignment="1">
      <alignment vertical="center"/>
    </xf>
    <xf numFmtId="165" fontId="15" fillId="0" borderId="0" xfId="0" applyNumberFormat="1" applyFont="1" applyAlignment="1">
      <alignment horizontal="center" vertical="center"/>
    </xf>
    <xf numFmtId="2" fontId="15" fillId="0" borderId="0" xfId="0" applyNumberFormat="1" applyFont="1" applyAlignment="1">
      <alignment horizontal="center" vertical="center"/>
    </xf>
    <xf numFmtId="1" fontId="15" fillId="0" borderId="0" xfId="0" applyNumberFormat="1" applyFont="1" applyAlignment="1">
      <alignment horizontal="center" vertical="center"/>
    </xf>
    <xf numFmtId="2" fontId="22" fillId="0" borderId="3" xfId="0" applyNumberFormat="1" applyFont="1" applyBorder="1" applyAlignment="1">
      <alignment horizontal="center" vertical="center"/>
    </xf>
    <xf numFmtId="1" fontId="22" fillId="0" borderId="3" xfId="0" applyNumberFormat="1" applyFont="1" applyBorder="1" applyAlignment="1">
      <alignment horizontal="center" vertical="center"/>
    </xf>
    <xf numFmtId="165" fontId="22" fillId="0" borderId="3" xfId="0" applyNumberFormat="1" applyFont="1" applyBorder="1" applyAlignment="1">
      <alignment horizontal="center" vertical="center"/>
    </xf>
    <xf numFmtId="1" fontId="15" fillId="0" borderId="0" xfId="0" applyNumberFormat="1" applyFont="1"/>
    <xf numFmtId="2" fontId="15" fillId="0" borderId="0" xfId="0" applyNumberFormat="1" applyFont="1"/>
    <xf numFmtId="0" fontId="25" fillId="0" borderId="0" xfId="0" applyFont="1"/>
    <xf numFmtId="0" fontId="15" fillId="0" borderId="4" xfId="0" applyFont="1" applyBorder="1" applyAlignment="1">
      <alignment horizontal="center"/>
    </xf>
    <xf numFmtId="0" fontId="20" fillId="0" borderId="0" xfId="0" applyFont="1" applyAlignment="1">
      <alignment horizontal="right"/>
    </xf>
    <xf numFmtId="0" fontId="15" fillId="0" borderId="0" xfId="0" applyFont="1" applyAlignment="1">
      <alignment horizontal="left"/>
    </xf>
    <xf numFmtId="0" fontId="25" fillId="0" borderId="0" xfId="0" applyFont="1" applyAlignment="1">
      <alignment vertical="center"/>
    </xf>
    <xf numFmtId="0" fontId="12" fillId="0" borderId="0" xfId="0" applyFont="1"/>
    <xf numFmtId="0" fontId="26" fillId="0" borderId="0" xfId="0" applyFont="1" applyAlignment="1">
      <alignment horizontal="left"/>
    </xf>
    <xf numFmtId="0" fontId="11" fillId="0" borderId="3" xfId="0" applyFont="1" applyBorder="1" applyAlignment="1">
      <alignment horizontal="center" vertical="center"/>
    </xf>
    <xf numFmtId="1" fontId="12" fillId="0" borderId="3" xfId="0" applyNumberFormat="1" applyFont="1" applyBorder="1" applyAlignment="1">
      <alignment horizontal="center" vertical="center"/>
    </xf>
    <xf numFmtId="1" fontId="15" fillId="0" borderId="0" xfId="0" applyNumberFormat="1" applyFont="1" applyAlignment="1">
      <alignment horizontal="center"/>
    </xf>
    <xf numFmtId="164" fontId="12" fillId="0" borderId="3" xfId="0" applyNumberFormat="1" applyFont="1" applyBorder="1" applyAlignment="1">
      <alignment horizontal="center" vertical="center"/>
    </xf>
    <xf numFmtId="2" fontId="12" fillId="0" borderId="3" xfId="0" applyNumberFormat="1" applyFont="1" applyBorder="1" applyAlignment="1">
      <alignment horizontal="center" vertical="center"/>
    </xf>
    <xf numFmtId="165" fontId="12" fillId="0" borderId="3" xfId="0" applyNumberFormat="1" applyFont="1" applyBorder="1" applyAlignment="1">
      <alignment horizontal="center" vertical="center"/>
    </xf>
    <xf numFmtId="0" fontId="14" fillId="0" borderId="0" xfId="0" applyFont="1" applyAlignment="1">
      <alignment horizontal="center" vertical="center"/>
    </xf>
    <xf numFmtId="2" fontId="15" fillId="0" borderId="0" xfId="0" applyNumberFormat="1" applyFont="1" applyAlignment="1">
      <alignment horizontal="center"/>
    </xf>
    <xf numFmtId="165" fontId="15" fillId="0" borderId="0" xfId="0" applyNumberFormat="1" applyFont="1" applyAlignment="1">
      <alignment horizontal="center"/>
    </xf>
    <xf numFmtId="164" fontId="14" fillId="0" borderId="0" xfId="0" applyNumberFormat="1" applyFont="1" applyAlignment="1">
      <alignment horizontal="center" vertical="center"/>
    </xf>
    <xf numFmtId="164" fontId="15" fillId="0" borderId="0" xfId="0" applyNumberFormat="1" applyFont="1" applyAlignment="1">
      <alignment horizontal="center"/>
    </xf>
    <xf numFmtId="164" fontId="15" fillId="0" borderId="0" xfId="0" applyNumberFormat="1" applyFont="1" applyAlignment="1">
      <alignment horizontal="center" vertical="center"/>
    </xf>
    <xf numFmtId="2" fontId="12" fillId="0" borderId="3" xfId="0" applyNumberFormat="1" applyFont="1" applyBorder="1" applyAlignment="1">
      <alignment horizontal="center" vertical="center" wrapText="1"/>
    </xf>
    <xf numFmtId="0" fontId="28" fillId="0" borderId="0" xfId="0" applyFont="1" applyAlignment="1">
      <alignment wrapText="1"/>
    </xf>
    <xf numFmtId="0" fontId="29" fillId="0" borderId="0" xfId="0" applyFont="1" applyAlignment="1">
      <alignment vertical="top"/>
    </xf>
    <xf numFmtId="0" fontId="17" fillId="0" borderId="0" xfId="0" applyFont="1" applyAlignment="1">
      <alignment vertical="top"/>
    </xf>
    <xf numFmtId="0" fontId="29" fillId="0" borderId="0" xfId="0" applyFont="1"/>
    <xf numFmtId="0" fontId="18" fillId="0" borderId="0" xfId="0" applyFont="1" applyAlignment="1">
      <alignment vertical="center"/>
    </xf>
    <xf numFmtId="0" fontId="14" fillId="0" borderId="0" xfId="0" applyFont="1" applyAlignment="1">
      <alignment vertical="center"/>
    </xf>
    <xf numFmtId="2" fontId="26" fillId="0" borderId="0" xfId="0" applyNumberFormat="1" applyFont="1" applyAlignment="1">
      <alignment horizontal="left"/>
    </xf>
    <xf numFmtId="164" fontId="15" fillId="0" borderId="0" xfId="0" applyNumberFormat="1" applyFont="1"/>
    <xf numFmtId="165" fontId="15" fillId="0" borderId="0" xfId="0" applyNumberFormat="1" applyFont="1"/>
    <xf numFmtId="0" fontId="15" fillId="0" borderId="0" xfId="0" applyFont="1" applyAlignment="1">
      <alignment horizontal="left" vertical="center"/>
    </xf>
    <xf numFmtId="0" fontId="12" fillId="0" borderId="3" xfId="1" applyFont="1" applyBorder="1" applyAlignment="1">
      <alignment horizontal="left" vertical="center"/>
    </xf>
    <xf numFmtId="0" fontId="15" fillId="0" borderId="4" xfId="0" applyFont="1" applyBorder="1" applyAlignment="1">
      <alignment horizontal="left"/>
    </xf>
    <xf numFmtId="166" fontId="15" fillId="0" borderId="0" xfId="0" applyNumberFormat="1" applyFont="1" applyAlignment="1">
      <alignment horizontal="center"/>
    </xf>
    <xf numFmtId="0" fontId="20" fillId="0" borderId="0" xfId="0" applyFont="1" applyAlignment="1">
      <alignment horizontal="center" vertical="center"/>
    </xf>
    <xf numFmtId="1" fontId="14" fillId="0" borderId="0" xfId="0" applyNumberFormat="1" applyFont="1" applyAlignment="1">
      <alignment horizontal="center" vertical="center"/>
    </xf>
    <xf numFmtId="2" fontId="14" fillId="0" borderId="0" xfId="0" applyNumberFormat="1" applyFont="1" applyAlignment="1">
      <alignment horizontal="center" vertical="center"/>
    </xf>
    <xf numFmtId="166" fontId="14" fillId="0" borderId="0" xfId="0" applyNumberFormat="1" applyFont="1" applyAlignment="1">
      <alignment horizontal="center" vertical="center"/>
    </xf>
    <xf numFmtId="0" fontId="21" fillId="0" borderId="0" xfId="0" applyFont="1" applyAlignment="1">
      <alignment horizontal="center"/>
    </xf>
    <xf numFmtId="0" fontId="30" fillId="0" borderId="0" xfId="0" applyFont="1" applyAlignment="1">
      <alignment vertical="center"/>
    </xf>
    <xf numFmtId="0" fontId="15" fillId="0" borderId="0" xfId="2" applyFont="1" applyAlignment="1">
      <alignment vertical="center" wrapText="1"/>
    </xf>
    <xf numFmtId="0" fontId="12" fillId="0" borderId="3" xfId="2" applyFont="1" applyBorder="1" applyAlignment="1">
      <alignment horizontal="center" vertical="center" wrapText="1"/>
    </xf>
    <xf numFmtId="164" fontId="12" fillId="0" borderId="3" xfId="2" applyNumberFormat="1" applyFont="1" applyBorder="1" applyAlignment="1">
      <alignment horizontal="center" vertical="center" wrapText="1"/>
    </xf>
    <xf numFmtId="165" fontId="12" fillId="0" borderId="3" xfId="2" applyNumberFormat="1" applyFont="1" applyBorder="1" applyAlignment="1">
      <alignment horizontal="center" vertical="center" wrapText="1"/>
    </xf>
    <xf numFmtId="1" fontId="12" fillId="0" borderId="3" xfId="2" applyNumberFormat="1" applyFont="1" applyBorder="1" applyAlignment="1">
      <alignment horizontal="center" vertical="center" wrapText="1"/>
    </xf>
    <xf numFmtId="0" fontId="15" fillId="0" borderId="0" xfId="2" applyFont="1" applyAlignment="1">
      <alignment horizontal="left" vertical="center"/>
    </xf>
    <xf numFmtId="0" fontId="15" fillId="0" borderId="0" xfId="2" applyFont="1"/>
    <xf numFmtId="1" fontId="15" fillId="0" borderId="0" xfId="2" applyNumberFormat="1" applyFont="1" applyAlignment="1">
      <alignment horizontal="center"/>
    </xf>
    <xf numFmtId="166" fontId="15" fillId="0" borderId="0" xfId="2" applyNumberFormat="1" applyFont="1" applyAlignment="1">
      <alignment horizontal="center"/>
    </xf>
    <xf numFmtId="0" fontId="15" fillId="0" borderId="0" xfId="2" applyFont="1" applyAlignment="1">
      <alignment horizontal="center" vertical="center"/>
    </xf>
    <xf numFmtId="1" fontId="21" fillId="0" borderId="0" xfId="0" applyNumberFormat="1" applyFont="1" applyAlignment="1">
      <alignment horizontal="center" vertical="center"/>
    </xf>
    <xf numFmtId="1" fontId="11" fillId="0" borderId="3" xfId="0" applyNumberFormat="1" applyFont="1" applyBorder="1" applyAlignment="1">
      <alignment horizontal="center" vertical="center" wrapText="1"/>
    </xf>
    <xf numFmtId="1" fontId="15" fillId="0" borderId="0" xfId="2" applyNumberFormat="1" applyFont="1" applyAlignment="1">
      <alignment horizontal="center" vertical="center"/>
    </xf>
    <xf numFmtId="0" fontId="15" fillId="0" borderId="0" xfId="0" applyFont="1" applyAlignment="1">
      <alignment horizontal="center" vertical="center" wrapText="1"/>
    </xf>
    <xf numFmtId="1" fontId="20" fillId="0" borderId="0" xfId="0" applyNumberFormat="1" applyFont="1" applyAlignment="1">
      <alignment horizontal="center" vertical="center"/>
    </xf>
    <xf numFmtId="0" fontId="15" fillId="0" borderId="0" xfId="1" applyFont="1" applyAlignment="1">
      <alignment horizontal="center" vertical="center"/>
    </xf>
    <xf numFmtId="165" fontId="21" fillId="0" borderId="0" xfId="0" applyNumberFormat="1" applyFont="1" applyAlignment="1">
      <alignment horizontal="center" vertical="center"/>
    </xf>
    <xf numFmtId="0" fontId="12" fillId="0" borderId="3" xfId="0" applyFont="1" applyBorder="1" applyAlignment="1">
      <alignment horizontal="center" vertical="center" wrapText="1"/>
    </xf>
    <xf numFmtId="165" fontId="14" fillId="0" borderId="0" xfId="0" applyNumberFormat="1" applyFont="1" applyAlignment="1">
      <alignment horizontal="center" vertical="center"/>
    </xf>
    <xf numFmtId="0" fontId="34" fillId="0" borderId="0" xfId="0" applyFont="1"/>
    <xf numFmtId="49" fontId="15" fillId="0" borderId="0" xfId="0" applyNumberFormat="1" applyFont="1" applyAlignment="1">
      <alignment horizontal="center"/>
    </xf>
    <xf numFmtId="0" fontId="12" fillId="0" borderId="0" xfId="0" applyFont="1" applyAlignment="1">
      <alignment horizontal="left" vertical="center"/>
    </xf>
    <xf numFmtId="165" fontId="20" fillId="0" borderId="0" xfId="0" applyNumberFormat="1" applyFont="1" applyAlignment="1">
      <alignment horizontal="center" vertical="center"/>
    </xf>
    <xf numFmtId="0" fontId="0" fillId="0" borderId="0" xfId="0" applyAlignment="1">
      <alignment horizontal="center"/>
    </xf>
    <xf numFmtId="165" fontId="14" fillId="0" borderId="0" xfId="0" applyNumberFormat="1" applyFont="1" applyAlignment="1">
      <alignment vertical="center"/>
    </xf>
    <xf numFmtId="165" fontId="0" fillId="0" borderId="0" xfId="0" applyNumberFormat="1" applyAlignment="1">
      <alignment horizontal="center"/>
    </xf>
    <xf numFmtId="1" fontId="0" fillId="0" borderId="0" xfId="0" applyNumberFormat="1" applyAlignment="1">
      <alignment horizontal="center"/>
    </xf>
    <xf numFmtId="165" fontId="15" fillId="0" borderId="0" xfId="4" applyNumberFormat="1" applyFont="1" applyFill="1" applyBorder="1" applyAlignment="1">
      <alignment horizontal="center"/>
    </xf>
    <xf numFmtId="0" fontId="12" fillId="0" borderId="3" xfId="0" applyFont="1" applyBorder="1" applyAlignment="1">
      <alignment horizontal="center"/>
    </xf>
    <xf numFmtId="1" fontId="15" fillId="0" borderId="5" xfId="0" applyNumberFormat="1" applyFont="1" applyBorder="1" applyAlignment="1">
      <alignment horizontal="center" vertical="center"/>
    </xf>
    <xf numFmtId="165" fontId="15" fillId="0" borderId="5" xfId="0" applyNumberFormat="1" applyFont="1" applyBorder="1" applyAlignment="1">
      <alignment horizontal="center" vertical="center"/>
    </xf>
    <xf numFmtId="2" fontId="15" fillId="0" borderId="5" xfId="0" applyNumberFormat="1" applyFont="1" applyBorder="1" applyAlignment="1">
      <alignment horizontal="center" vertical="center"/>
    </xf>
    <xf numFmtId="0" fontId="17" fillId="0" borderId="0" xfId="0" applyFont="1" applyAlignment="1">
      <alignment vertical="center"/>
    </xf>
    <xf numFmtId="165" fontId="12" fillId="0" borderId="3" xfId="0" applyNumberFormat="1" applyFont="1" applyBorder="1" applyAlignment="1">
      <alignment horizontal="center" vertical="center" wrapText="1"/>
    </xf>
    <xf numFmtId="2" fontId="12" fillId="0" borderId="3" xfId="0" applyNumberFormat="1" applyFont="1" applyBorder="1" applyAlignment="1" applyProtection="1">
      <alignment horizontal="center" vertical="center" wrapText="1"/>
      <protection locked="0"/>
    </xf>
    <xf numFmtId="165" fontId="12" fillId="0" borderId="3" xfId="0" applyNumberFormat="1" applyFont="1" applyBorder="1" applyAlignment="1" applyProtection="1">
      <alignment horizontal="center" vertical="center" wrapText="1"/>
      <protection locked="0"/>
    </xf>
    <xf numFmtId="2" fontId="15" fillId="0" borderId="0" xfId="3" applyNumberFormat="1" applyFont="1" applyAlignment="1">
      <alignment horizontal="center"/>
    </xf>
    <xf numFmtId="165" fontId="15" fillId="0" borderId="0" xfId="3" applyNumberFormat="1" applyFont="1" applyAlignment="1">
      <alignment horizontal="center"/>
    </xf>
    <xf numFmtId="1" fontId="15" fillId="0" borderId="5" xfId="0" applyNumberFormat="1" applyFont="1" applyBorder="1" applyAlignment="1">
      <alignment horizontal="center"/>
    </xf>
    <xf numFmtId="165" fontId="15" fillId="0" borderId="5" xfId="0" applyNumberFormat="1" applyFont="1" applyBorder="1" applyAlignment="1">
      <alignment horizontal="center"/>
    </xf>
    <xf numFmtId="2" fontId="15" fillId="0" borderId="5" xfId="0" applyNumberFormat="1" applyFont="1" applyBorder="1" applyAlignment="1">
      <alignment horizontal="center"/>
    </xf>
    <xf numFmtId="2" fontId="15" fillId="0" borderId="5" xfId="3" applyNumberFormat="1" applyFont="1" applyBorder="1" applyAlignment="1">
      <alignment horizontal="center"/>
    </xf>
    <xf numFmtId="165" fontId="15" fillId="0" borderId="5" xfId="3" applyNumberFormat="1" applyFont="1" applyBorder="1" applyAlignment="1">
      <alignment horizontal="center"/>
    </xf>
    <xf numFmtId="1" fontId="14" fillId="0" borderId="5" xfId="0" applyNumberFormat="1" applyFont="1" applyBorder="1" applyAlignment="1">
      <alignment horizontal="center" vertical="center"/>
    </xf>
    <xf numFmtId="0" fontId="38" fillId="0" borderId="0" xfId="0" applyFont="1" applyAlignment="1">
      <alignment horizontal="right"/>
    </xf>
    <xf numFmtId="0" fontId="15" fillId="0" borderId="5" xfId="1" applyFont="1" applyBorder="1" applyAlignment="1">
      <alignment horizontal="center" vertical="center"/>
    </xf>
    <xf numFmtId="0" fontId="20" fillId="0" borderId="0" xfId="0" applyFont="1" applyAlignment="1">
      <alignment horizontal="center"/>
    </xf>
    <xf numFmtId="2" fontId="15" fillId="0" borderId="0" xfId="3" applyNumberFormat="1" applyFont="1" applyAlignment="1">
      <alignment horizontal="center" vertical="center"/>
    </xf>
    <xf numFmtId="0" fontId="0" fillId="0" borderId="0" xfId="0" applyAlignment="1">
      <alignment horizontal="center" vertical="center"/>
    </xf>
    <xf numFmtId="164" fontId="15" fillId="0" borderId="5" xfId="0" applyNumberFormat="1" applyFont="1" applyBorder="1" applyAlignment="1">
      <alignment horizontal="center" vertical="center"/>
    </xf>
    <xf numFmtId="1" fontId="0" fillId="0" borderId="0" xfId="0" applyNumberFormat="1" applyAlignment="1">
      <alignment horizontal="center" vertical="center"/>
    </xf>
    <xf numFmtId="165" fontId="0" fillId="0" borderId="0" xfId="0" applyNumberFormat="1" applyAlignment="1">
      <alignment horizontal="center" vertical="center"/>
    </xf>
    <xf numFmtId="2" fontId="0" fillId="0" borderId="0" xfId="0" applyNumberFormat="1" applyAlignment="1">
      <alignment horizontal="center" vertical="center"/>
    </xf>
    <xf numFmtId="164" fontId="20" fillId="0" borderId="0" xfId="0" applyNumberFormat="1" applyFont="1" applyAlignment="1">
      <alignment horizontal="center" vertical="center"/>
    </xf>
    <xf numFmtId="2" fontId="20" fillId="0" borderId="0" xfId="0" applyNumberFormat="1" applyFont="1" applyAlignment="1">
      <alignment horizontal="center" vertical="center"/>
    </xf>
    <xf numFmtId="165" fontId="12" fillId="0" borderId="0" xfId="0" applyNumberFormat="1" applyFont="1" applyAlignment="1">
      <alignment horizontal="center" vertical="center"/>
    </xf>
    <xf numFmtId="2" fontId="12" fillId="0" borderId="0" xfId="0" applyNumberFormat="1" applyFont="1" applyAlignment="1">
      <alignment horizontal="center" vertical="center"/>
    </xf>
    <xf numFmtId="0" fontId="40" fillId="0" borderId="0" xfId="0" applyFont="1"/>
    <xf numFmtId="0" fontId="20" fillId="0" borderId="0" xfId="0" applyFont="1" applyAlignment="1">
      <alignment horizontal="left"/>
    </xf>
    <xf numFmtId="0" fontId="20" fillId="0" borderId="0" xfId="0" applyFont="1"/>
    <xf numFmtId="165" fontId="12" fillId="0" borderId="3" xfId="0" applyNumberFormat="1" applyFont="1" applyBorder="1" applyAlignment="1">
      <alignment horizontal="center"/>
    </xf>
    <xf numFmtId="2" fontId="12" fillId="0" borderId="3" xfId="0" applyNumberFormat="1" applyFont="1" applyBorder="1" applyAlignment="1">
      <alignment horizontal="center"/>
    </xf>
    <xf numFmtId="1" fontId="12" fillId="0" borderId="3" xfId="0" applyNumberFormat="1" applyFont="1" applyBorder="1" applyAlignment="1">
      <alignment horizontal="center"/>
    </xf>
    <xf numFmtId="164" fontId="12" fillId="0" borderId="0" xfId="0" applyNumberFormat="1" applyFont="1" applyAlignment="1">
      <alignment horizontal="center" vertical="center"/>
    </xf>
    <xf numFmtId="0" fontId="39" fillId="0" borderId="0" xfId="0" applyFont="1" applyAlignment="1">
      <alignment horizontal="center"/>
    </xf>
    <xf numFmtId="0" fontId="40" fillId="0" borderId="0" xfId="0" applyFont="1" applyAlignment="1">
      <alignment horizontal="center" vertical="center"/>
    </xf>
    <xf numFmtId="0" fontId="41" fillId="0" borderId="0" xfId="0" applyFont="1"/>
    <xf numFmtId="0" fontId="40" fillId="0" borderId="0" xfId="0" applyFont="1" applyAlignment="1">
      <alignment horizontal="left"/>
    </xf>
    <xf numFmtId="0" fontId="40" fillId="0" borderId="0" xfId="0" applyFont="1" applyAlignment="1">
      <alignment horizontal="center"/>
    </xf>
    <xf numFmtId="164" fontId="12" fillId="0" borderId="3" xfId="0" applyNumberFormat="1" applyFont="1" applyBorder="1" applyAlignment="1">
      <alignment horizontal="center"/>
    </xf>
    <xf numFmtId="0" fontId="20" fillId="0" borderId="5" xfId="0" applyFont="1" applyBorder="1" applyAlignment="1">
      <alignment horizontal="center"/>
    </xf>
    <xf numFmtId="0" fontId="20" fillId="0" borderId="5" xfId="0" applyFont="1" applyBorder="1" applyAlignment="1">
      <alignment horizontal="left"/>
    </xf>
    <xf numFmtId="164" fontId="0" fillId="0" borderId="0" xfId="0" applyNumberFormat="1" applyAlignment="1">
      <alignment horizontal="center" vertical="center"/>
    </xf>
    <xf numFmtId="0" fontId="15" fillId="0" borderId="5" xfId="0" applyFont="1" applyBorder="1"/>
    <xf numFmtId="0" fontId="15" fillId="0" borderId="0" xfId="0" applyFont="1" applyAlignment="1">
      <alignment horizontal="left" vertical="center" wrapText="1"/>
    </xf>
    <xf numFmtId="0" fontId="21" fillId="0" borderId="0" xfId="0" applyFont="1" applyAlignment="1">
      <alignment horizontal="center" vertical="center"/>
    </xf>
    <xf numFmtId="165" fontId="15" fillId="0" borderId="0" xfId="0" applyNumberFormat="1" applyFont="1" applyAlignment="1">
      <alignment vertical="center"/>
    </xf>
    <xf numFmtId="2" fontId="15" fillId="0" borderId="0" xfId="0" applyNumberFormat="1" applyFont="1" applyAlignment="1">
      <alignment vertical="center" wrapText="1"/>
    </xf>
    <xf numFmtId="0" fontId="11" fillId="0" borderId="3" xfId="0" applyFont="1" applyBorder="1" applyAlignment="1">
      <alignment horizontal="center" vertical="center" wrapText="1"/>
    </xf>
    <xf numFmtId="165" fontId="11" fillId="0" borderId="3" xfId="0" applyNumberFormat="1" applyFont="1" applyBorder="1" applyAlignment="1">
      <alignment horizontal="center" vertical="center" wrapText="1"/>
    </xf>
    <xf numFmtId="165" fontId="11" fillId="0" borderId="3" xfId="0" applyNumberFormat="1" applyFont="1" applyBorder="1" applyAlignment="1">
      <alignment vertical="center" wrapText="1"/>
    </xf>
    <xf numFmtId="1" fontId="11" fillId="0" borderId="3" xfId="0" applyNumberFormat="1" applyFont="1" applyBorder="1" applyAlignment="1">
      <alignment vertical="center" wrapText="1"/>
    </xf>
    <xf numFmtId="0" fontId="14" fillId="0" borderId="0" xfId="0" applyFont="1" applyAlignment="1">
      <alignment horizontal="center" wrapText="1"/>
    </xf>
    <xf numFmtId="0" fontId="14" fillId="0" borderId="0" xfId="0" applyFont="1" applyAlignment="1">
      <alignment wrapText="1"/>
    </xf>
    <xf numFmtId="1" fontId="15" fillId="0" borderId="0" xfId="8" applyNumberFormat="1" applyFont="1" applyAlignment="1">
      <alignment horizontal="center" vertical="center" wrapText="1"/>
    </xf>
    <xf numFmtId="1" fontId="14" fillId="0" borderId="0" xfId="0" applyNumberFormat="1" applyFont="1" applyAlignment="1">
      <alignment horizontal="center" vertical="center" wrapText="1"/>
    </xf>
    <xf numFmtId="165" fontId="14" fillId="0" borderId="0" xfId="0" applyNumberFormat="1" applyFont="1" applyAlignment="1">
      <alignment horizontal="center" vertical="center" wrapText="1"/>
    </xf>
    <xf numFmtId="165" fontId="15" fillId="0" borderId="0" xfId="8" applyNumberFormat="1" applyFont="1" applyAlignment="1">
      <alignment horizontal="center" vertical="center" wrapText="1"/>
    </xf>
    <xf numFmtId="165" fontId="15" fillId="0" borderId="0" xfId="8" applyNumberFormat="1" applyFont="1" applyAlignment="1">
      <alignment vertical="center" wrapText="1"/>
    </xf>
    <xf numFmtId="1" fontId="15" fillId="0" borderId="0" xfId="8" applyNumberFormat="1" applyFont="1" applyAlignment="1">
      <alignment vertical="center" wrapText="1"/>
    </xf>
    <xf numFmtId="1" fontId="15" fillId="0" borderId="0" xfId="0" applyNumberFormat="1" applyFont="1" applyAlignment="1">
      <alignment horizontal="center" vertical="center" wrapText="1"/>
    </xf>
    <xf numFmtId="1" fontId="14" fillId="0" borderId="0" xfId="0" applyNumberFormat="1" applyFont="1" applyAlignment="1">
      <alignment vertical="center" wrapText="1"/>
    </xf>
    <xf numFmtId="1" fontId="15" fillId="0" borderId="0" xfId="0" applyNumberFormat="1" applyFont="1" applyAlignment="1">
      <alignment vertical="center" wrapText="1"/>
    </xf>
    <xf numFmtId="0" fontId="15" fillId="0" borderId="0" xfId="0" applyFont="1" applyAlignment="1">
      <alignment wrapText="1"/>
    </xf>
    <xf numFmtId="0" fontId="14" fillId="0" borderId="0" xfId="0" applyFont="1" applyAlignment="1">
      <alignment vertical="center" wrapText="1"/>
    </xf>
    <xf numFmtId="0" fontId="15" fillId="0" borderId="0" xfId="0" applyFont="1" applyAlignment="1">
      <alignment vertical="center" wrapText="1"/>
    </xf>
    <xf numFmtId="165" fontId="14" fillId="0" borderId="0" xfId="0" applyNumberFormat="1" applyFont="1" applyAlignment="1">
      <alignment horizontal="left" vertical="center"/>
    </xf>
    <xf numFmtId="165" fontId="14" fillId="0" borderId="0" xfId="0" applyNumberFormat="1" applyFont="1" applyAlignment="1">
      <alignment horizontal="center"/>
    </xf>
    <xf numFmtId="0" fontId="14" fillId="0" borderId="5" xfId="0" applyFont="1" applyBorder="1" applyAlignment="1">
      <alignment horizontal="center" vertical="center"/>
    </xf>
    <xf numFmtId="165" fontId="14" fillId="0" borderId="5" xfId="0" applyNumberFormat="1" applyFont="1" applyBorder="1" applyAlignment="1">
      <alignment horizontal="center" vertical="center"/>
    </xf>
    <xf numFmtId="165" fontId="14" fillId="0" borderId="5" xfId="0" applyNumberFormat="1" applyFont="1" applyBorder="1" applyAlignment="1">
      <alignment vertical="center"/>
    </xf>
    <xf numFmtId="0" fontId="14" fillId="0" borderId="5" xfId="0" applyFont="1" applyBorder="1" applyAlignment="1">
      <alignment wrapText="1"/>
    </xf>
    <xf numFmtId="49" fontId="15" fillId="0" borderId="0" xfId="0" applyNumberFormat="1" applyFont="1" applyAlignment="1">
      <alignment horizontal="center" vertical="center"/>
    </xf>
    <xf numFmtId="49" fontId="12" fillId="0" borderId="3" xfId="0" applyNumberFormat="1" applyFont="1" applyBorder="1" applyAlignment="1">
      <alignment horizontal="center" vertical="center"/>
    </xf>
    <xf numFmtId="0" fontId="12" fillId="0" borderId="3" xfId="0" applyFont="1" applyBorder="1" applyAlignment="1">
      <alignment horizontal="left" vertical="center"/>
    </xf>
    <xf numFmtId="0" fontId="12" fillId="0" borderId="0" xfId="0" applyFont="1" applyAlignment="1">
      <alignment horizontal="center" vertical="center"/>
    </xf>
    <xf numFmtId="49" fontId="15" fillId="0" borderId="5" xfId="0" applyNumberFormat="1" applyFont="1" applyBorder="1" applyAlignment="1">
      <alignment horizontal="center" vertical="center"/>
    </xf>
    <xf numFmtId="0" fontId="15" fillId="0" borderId="5" xfId="0" applyFont="1" applyBorder="1" applyAlignment="1">
      <alignment horizontal="left"/>
    </xf>
    <xf numFmtId="0" fontId="21" fillId="0" borderId="0" xfId="0" applyFont="1" applyAlignment="1">
      <alignment horizontal="left"/>
    </xf>
    <xf numFmtId="2" fontId="21" fillId="0" borderId="0" xfId="0" applyNumberFormat="1" applyFont="1" applyAlignment="1">
      <alignment horizontal="left" vertical="center"/>
    </xf>
    <xf numFmtId="0" fontId="44" fillId="0" borderId="0" xfId="0" applyFont="1"/>
    <xf numFmtId="0" fontId="15" fillId="2" borderId="0" xfId="0" applyFont="1" applyFill="1"/>
    <xf numFmtId="0" fontId="15" fillId="2" borderId="0" xfId="2" applyFont="1" applyFill="1" applyAlignment="1">
      <alignment vertical="center" wrapText="1"/>
    </xf>
    <xf numFmtId="2" fontId="15" fillId="2" borderId="0" xfId="0" applyNumberFormat="1" applyFont="1" applyFill="1"/>
    <xf numFmtId="0" fontId="44" fillId="0" borderId="0" xfId="0" applyFont="1" applyAlignment="1">
      <alignment horizontal="left"/>
    </xf>
    <xf numFmtId="1" fontId="44" fillId="0" borderId="0" xfId="0" applyNumberFormat="1" applyFont="1" applyAlignment="1">
      <alignment horizontal="center" vertical="center"/>
    </xf>
    <xf numFmtId="165" fontId="44" fillId="0" borderId="0" xfId="0" applyNumberFormat="1" applyFont="1" applyAlignment="1">
      <alignment horizontal="center" vertical="center"/>
    </xf>
    <xf numFmtId="0" fontId="44" fillId="0" borderId="0" xfId="0" applyFont="1" applyAlignment="1">
      <alignment horizontal="center" vertical="center"/>
    </xf>
    <xf numFmtId="165" fontId="44" fillId="0" borderId="0" xfId="0" applyNumberFormat="1" applyFont="1" applyAlignment="1">
      <alignment vertical="center"/>
    </xf>
    <xf numFmtId="2" fontId="44" fillId="0" borderId="0" xfId="0" applyNumberFormat="1" applyFont="1" applyAlignment="1">
      <alignment vertical="center" wrapText="1"/>
    </xf>
    <xf numFmtId="2" fontId="44" fillId="0" borderId="0" xfId="0" applyNumberFormat="1" applyFont="1" applyAlignment="1">
      <alignment horizontal="center" vertical="center"/>
    </xf>
    <xf numFmtId="0" fontId="44" fillId="0" borderId="0" xfId="0" applyFont="1" applyAlignment="1">
      <alignment horizontal="center"/>
    </xf>
    <xf numFmtId="1" fontId="40" fillId="0" borderId="0" xfId="0" applyNumberFormat="1" applyFont="1" applyAlignment="1">
      <alignment horizontal="center" vertical="center"/>
    </xf>
    <xf numFmtId="165" fontId="40" fillId="0" borderId="0" xfId="0" applyNumberFormat="1" applyFont="1" applyAlignment="1">
      <alignment horizontal="center" vertical="center"/>
    </xf>
    <xf numFmtId="165" fontId="40" fillId="0" borderId="0" xfId="0" applyNumberFormat="1" applyFont="1" applyAlignment="1">
      <alignment vertical="center"/>
    </xf>
    <xf numFmtId="2" fontId="40" fillId="0" borderId="0" xfId="0" applyNumberFormat="1" applyFont="1" applyAlignment="1">
      <alignment vertical="center" wrapText="1"/>
    </xf>
    <xf numFmtId="2" fontId="40" fillId="0" borderId="0" xfId="0" applyNumberFormat="1" applyFont="1" applyAlignment="1">
      <alignment horizontal="center" vertical="center"/>
    </xf>
    <xf numFmtId="0" fontId="17" fillId="0" borderId="0" xfId="0" applyFont="1" applyAlignment="1">
      <alignment horizontal="left" vertical="center"/>
    </xf>
    <xf numFmtId="1" fontId="21" fillId="0" borderId="0" xfId="0" applyNumberFormat="1" applyFont="1" applyAlignment="1">
      <alignment horizontal="left" vertical="center"/>
    </xf>
    <xf numFmtId="1" fontId="41" fillId="0" borderId="0" xfId="0" applyNumberFormat="1" applyFont="1" applyAlignment="1">
      <alignment horizontal="left" vertical="center"/>
    </xf>
    <xf numFmtId="0" fontId="40" fillId="0" borderId="0" xfId="2" applyFont="1" applyAlignment="1">
      <alignment horizontal="left" vertical="center"/>
    </xf>
    <xf numFmtId="0" fontId="40" fillId="0" borderId="0" xfId="2" applyFont="1"/>
    <xf numFmtId="1" fontId="40" fillId="0" borderId="0" xfId="2" applyNumberFormat="1" applyFont="1" applyAlignment="1">
      <alignment horizontal="center"/>
    </xf>
    <xf numFmtId="1" fontId="49" fillId="0" borderId="0" xfId="0" applyNumberFormat="1" applyFont="1" applyAlignment="1">
      <alignment horizontal="center" vertical="center"/>
    </xf>
    <xf numFmtId="0" fontId="21" fillId="0" borderId="0" xfId="0" applyFont="1" applyAlignment="1">
      <alignment horizontal="left" vertical="center"/>
    </xf>
    <xf numFmtId="0" fontId="18" fillId="0" borderId="0" xfId="0" applyFont="1" applyAlignment="1">
      <alignment horizontal="left" vertical="center"/>
    </xf>
    <xf numFmtId="0" fontId="40" fillId="0" borderId="0" xfId="0" applyFont="1" applyAlignment="1">
      <alignment horizontal="left" vertical="center"/>
    </xf>
    <xf numFmtId="0" fontId="47" fillId="0" borderId="0" xfId="0" applyFont="1" applyAlignment="1">
      <alignment vertical="top" wrapText="1"/>
    </xf>
    <xf numFmtId="0" fontId="17" fillId="0" borderId="0" xfId="0" applyFont="1" applyAlignment="1">
      <alignment horizontal="left" vertical="top"/>
    </xf>
    <xf numFmtId="0" fontId="21" fillId="0" borderId="0" xfId="0" applyFont="1" applyAlignment="1">
      <alignment horizontal="left" vertical="top"/>
    </xf>
    <xf numFmtId="0" fontId="47" fillId="0" borderId="0" xfId="0" applyFont="1"/>
    <xf numFmtId="0" fontId="43" fillId="0" borderId="0" xfId="0" applyFont="1" applyAlignment="1">
      <alignment horizontal="left" vertical="center"/>
    </xf>
    <xf numFmtId="1" fontId="41" fillId="0" borderId="0" xfId="0" applyNumberFormat="1" applyFont="1" applyAlignment="1">
      <alignment horizontal="center" vertical="center"/>
    </xf>
    <xf numFmtId="165" fontId="41" fillId="0" borderId="0" xfId="0" applyNumberFormat="1" applyFont="1" applyAlignment="1">
      <alignment horizontal="center" vertical="center"/>
    </xf>
    <xf numFmtId="0" fontId="41" fillId="0" borderId="0" xfId="0" applyFont="1" applyAlignment="1">
      <alignment horizontal="center" vertical="center"/>
    </xf>
    <xf numFmtId="165" fontId="41" fillId="0" borderId="0" xfId="0" applyNumberFormat="1" applyFont="1" applyAlignment="1">
      <alignment vertical="center"/>
    </xf>
    <xf numFmtId="0" fontId="41" fillId="0" borderId="0" xfId="0" applyFont="1" applyAlignment="1">
      <alignment wrapText="1"/>
    </xf>
    <xf numFmtId="1" fontId="44" fillId="0" borderId="0" xfId="0" quotePrefix="1" applyNumberFormat="1" applyFont="1" applyAlignment="1">
      <alignment horizontal="left" vertical="center"/>
    </xf>
    <xf numFmtId="0" fontId="45" fillId="0" borderId="0" xfId="0" applyFont="1"/>
    <xf numFmtId="1" fontId="45" fillId="0" borderId="0" xfId="0" applyNumberFormat="1" applyFont="1" applyAlignment="1">
      <alignment horizontal="center" vertical="center"/>
    </xf>
    <xf numFmtId="165" fontId="45" fillId="0" borderId="0" xfId="0" applyNumberFormat="1" applyFont="1" applyAlignment="1">
      <alignment horizontal="center" vertical="center"/>
    </xf>
    <xf numFmtId="0" fontId="45" fillId="0" borderId="0" xfId="0" applyFont="1" applyAlignment="1">
      <alignment horizontal="center" vertical="center"/>
    </xf>
    <xf numFmtId="0" fontId="18" fillId="0" borderId="6" xfId="0" applyFont="1" applyBorder="1" applyAlignment="1">
      <alignment vertical="top" wrapText="1"/>
    </xf>
    <xf numFmtId="0" fontId="47" fillId="0" borderId="6" xfId="0" applyFont="1" applyBorder="1" applyAlignment="1">
      <alignment horizontal="left" vertical="top" wrapText="1"/>
    </xf>
    <xf numFmtId="0" fontId="18" fillId="3" borderId="1" xfId="0" applyFont="1" applyFill="1" applyBorder="1" applyAlignment="1">
      <alignment vertical="top" wrapText="1"/>
    </xf>
    <xf numFmtId="0" fontId="18" fillId="3" borderId="2" xfId="0" applyFont="1" applyFill="1" applyBorder="1" applyAlignment="1">
      <alignment vertical="top" wrapText="1"/>
    </xf>
    <xf numFmtId="0" fontId="16" fillId="3" borderId="2" xfId="0" applyFont="1" applyFill="1" applyBorder="1" applyAlignment="1">
      <alignment vertical="top" wrapText="1"/>
    </xf>
    <xf numFmtId="0" fontId="17" fillId="3" borderId="2" xfId="0" applyFont="1" applyFill="1" applyBorder="1" applyAlignment="1">
      <alignment vertical="top" wrapText="1"/>
    </xf>
    <xf numFmtId="0" fontId="17" fillId="3" borderId="2" xfId="0" applyFont="1" applyFill="1" applyBorder="1"/>
    <xf numFmtId="0" fontId="17" fillId="3" borderId="7" xfId="0" applyFont="1" applyFill="1" applyBorder="1"/>
    <xf numFmtId="0" fontId="15" fillId="0" borderId="0" xfId="0" applyFont="1" applyAlignment="1">
      <alignment horizontal="left" vertical="top" wrapText="1"/>
    </xf>
    <xf numFmtId="0" fontId="40" fillId="0" borderId="0" xfId="0" applyFont="1" applyAlignment="1">
      <alignment horizontal="left" wrapText="1"/>
    </xf>
    <xf numFmtId="0" fontId="0" fillId="0" borderId="0" xfId="0" applyAlignment="1">
      <alignment wrapText="1"/>
    </xf>
    <xf numFmtId="1" fontId="41" fillId="0" borderId="0" xfId="0" quotePrefix="1" applyNumberFormat="1" applyFont="1" applyAlignment="1">
      <alignment horizontal="left" vertical="center" wrapText="1"/>
    </xf>
    <xf numFmtId="0" fontId="0" fillId="0" borderId="0" xfId="0" applyAlignment="1">
      <alignment vertical="center" wrapText="1"/>
    </xf>
    <xf numFmtId="0" fontId="3" fillId="0" borderId="0" xfId="0" applyFont="1" applyAlignment="1">
      <alignment horizontal="left" vertical="center" wrapText="1"/>
    </xf>
    <xf numFmtId="0" fontId="14" fillId="0" borderId="0" xfId="0" applyFont="1" applyAlignment="1">
      <alignment horizontal="left" vertical="center" wrapText="1"/>
    </xf>
    <xf numFmtId="0" fontId="27" fillId="0" borderId="0" xfId="0" applyFont="1" applyAlignment="1">
      <alignment horizontal="left" vertical="center" wrapText="1"/>
    </xf>
    <xf numFmtId="0" fontId="5" fillId="0" borderId="0" xfId="0" applyFont="1" applyAlignment="1">
      <alignment horizontal="left" vertical="center" wrapText="1"/>
    </xf>
    <xf numFmtId="0" fontId="17" fillId="0" borderId="0" xfId="0" applyFont="1" applyAlignment="1">
      <alignment horizontal="left" vertical="center" wrapText="1"/>
    </xf>
    <xf numFmtId="0" fontId="40" fillId="0" borderId="0" xfId="0" applyFont="1" applyAlignment="1">
      <alignment horizontal="left" vertical="center" wrapText="1"/>
    </xf>
    <xf numFmtId="0" fontId="2" fillId="0" borderId="0" xfId="0" applyFont="1" applyAlignment="1">
      <alignment horizontal="left" vertical="center" wrapText="1"/>
    </xf>
    <xf numFmtId="0" fontId="32" fillId="0" borderId="2" xfId="0" applyFont="1" applyFill="1" applyBorder="1" applyAlignment="1">
      <alignment horizontal="left" vertical="center" wrapText="1"/>
    </xf>
    <xf numFmtId="0" fontId="31" fillId="0" borderId="0" xfId="0" applyFont="1" applyFill="1" applyAlignment="1">
      <alignment vertical="center"/>
    </xf>
    <xf numFmtId="0" fontId="17" fillId="0" borderId="0" xfId="0" applyFont="1" applyFill="1"/>
    <xf numFmtId="15" fontId="15" fillId="0" borderId="0" xfId="0" applyNumberFormat="1" applyFont="1" applyFill="1" applyAlignment="1">
      <alignment horizontal="left" vertical="center"/>
    </xf>
  </cellXfs>
  <cellStyles count="9">
    <cellStyle name="Comma" xfId="4" builtinId="3"/>
    <cellStyle name="Comma 2" xfId="6" xr:uid="{00000000-0005-0000-0000-000001000000}"/>
    <cellStyle name="Normal" xfId="0" builtinId="0"/>
    <cellStyle name="Normal 10" xfId="7" xr:uid="{00000000-0005-0000-0000-000003000000}"/>
    <cellStyle name="Normal 2" xfId="2" xr:uid="{00000000-0005-0000-0000-000004000000}"/>
    <cellStyle name="Normal 3" xfId="1" xr:uid="{00000000-0005-0000-0000-000005000000}"/>
    <cellStyle name="Normal 4" xfId="8" xr:uid="{0478E767-DC08-42E0-ACCD-9B3074CA9C35}"/>
    <cellStyle name="Normal 5" xfId="3" xr:uid="{00000000-0005-0000-0000-000006000000}"/>
    <cellStyle name="Normal 6" xfId="5" xr:uid="{00000000-0005-0000-0000-000007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4191000</xdr:colOff>
      <xdr:row>0</xdr:row>
      <xdr:rowOff>57150</xdr:rowOff>
    </xdr:from>
    <xdr:to>
      <xdr:col>0</xdr:col>
      <xdr:colOff>6057900</xdr:colOff>
      <xdr:row>2</xdr:row>
      <xdr:rowOff>9525</xdr:rowOff>
    </xdr:to>
    <xdr:pic>
      <xdr:nvPicPr>
        <xdr:cNvPr id="2" name="Picture 1" descr="GovMB_Logo_blk">
          <a:extLst>
            <a:ext uri="{FF2B5EF4-FFF2-40B4-BE49-F238E27FC236}">
              <a16:creationId xmlns:a16="http://schemas.microsoft.com/office/drawing/2014/main" id="{ECF8C9A2-DA4C-4163-A526-315778BD632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0" y="57150"/>
          <a:ext cx="186690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1</xdr:row>
      <xdr:rowOff>114300</xdr:rowOff>
    </xdr:from>
    <xdr:to>
      <xdr:col>9</xdr:col>
      <xdr:colOff>55214</xdr:colOff>
      <xdr:row>38</xdr:row>
      <xdr:rowOff>114300</xdr:rowOff>
    </xdr:to>
    <xdr:pic>
      <xdr:nvPicPr>
        <xdr:cNvPr id="6" name="Picture 5">
          <a:extLst>
            <a:ext uri="{FF2B5EF4-FFF2-40B4-BE49-F238E27FC236}">
              <a16:creationId xmlns:a16="http://schemas.microsoft.com/office/drawing/2014/main" id="{4C1C03B8-FEC8-B9B3-C395-19322732CC5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76200" y="419100"/>
          <a:ext cx="5465414" cy="56388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29"/>
  <sheetViews>
    <sheetView topLeftCell="A4" zoomScaleNormal="100" workbookViewId="0">
      <selection activeCell="B29" sqref="B29"/>
    </sheetView>
  </sheetViews>
  <sheetFormatPr defaultColWidth="9" defaultRowHeight="14.4"/>
  <cols>
    <col min="1" max="1" width="99.75" style="8" customWidth="1"/>
    <col min="2" max="2" width="51.25" style="8" customWidth="1"/>
    <col min="3" max="16384" width="9" style="8"/>
  </cols>
  <sheetData>
    <row r="1" spans="1:2">
      <c r="A1" s="221" t="s">
        <v>18</v>
      </c>
      <c r="B1" s="207"/>
    </row>
    <row r="2" spans="1:2">
      <c r="A2" s="222" t="s">
        <v>652</v>
      </c>
    </row>
    <row r="3" spans="1:2" ht="15" customHeight="1">
      <c r="A3" s="222"/>
    </row>
    <row r="4" spans="1:2" ht="54">
      <c r="A4" s="223" t="s">
        <v>719</v>
      </c>
      <c r="B4" s="205"/>
    </row>
    <row r="5" spans="1:2" ht="15" customHeight="1">
      <c r="A5" s="222"/>
    </row>
    <row r="6" spans="1:2">
      <c r="A6" s="224" t="s">
        <v>205</v>
      </c>
    </row>
    <row r="7" spans="1:2">
      <c r="A7" s="224"/>
    </row>
    <row r="8" spans="1:2">
      <c r="A8" s="224" t="s">
        <v>711</v>
      </c>
    </row>
    <row r="9" spans="1:2" ht="45.75" customHeight="1">
      <c r="A9" s="239" t="s">
        <v>735</v>
      </c>
    </row>
    <row r="10" spans="1:2">
      <c r="A10" s="224"/>
      <c r="B10" s="142"/>
    </row>
    <row r="11" spans="1:2" ht="397.5" customHeight="1">
      <c r="A11" s="224" t="s">
        <v>734</v>
      </c>
      <c r="B11" s="204"/>
    </row>
    <row r="12" spans="1:2" ht="15" customHeight="1">
      <c r="A12" s="222"/>
      <c r="B12" s="48"/>
    </row>
    <row r="13" spans="1:2" ht="80.25" customHeight="1">
      <c r="A13" s="222" t="s">
        <v>718</v>
      </c>
      <c r="B13" s="204"/>
    </row>
    <row r="14" spans="1:2" ht="15" customHeight="1">
      <c r="A14" s="222"/>
    </row>
    <row r="15" spans="1:2" ht="97.5" customHeight="1">
      <c r="A15" s="224" t="s">
        <v>614</v>
      </c>
    </row>
    <row r="16" spans="1:2" ht="37.5" customHeight="1">
      <c r="A16" s="224" t="s">
        <v>19</v>
      </c>
    </row>
    <row r="17" spans="1:2" ht="63" customHeight="1">
      <c r="A17" s="224" t="s">
        <v>714</v>
      </c>
      <c r="B17" s="219"/>
    </row>
    <row r="18" spans="1:2" ht="15" customHeight="1">
      <c r="A18" s="225"/>
    </row>
    <row r="19" spans="1:2" s="7" customFormat="1" ht="14.25" customHeight="1">
      <c r="A19" s="222" t="s">
        <v>709</v>
      </c>
      <c r="B19" s="220"/>
    </row>
    <row r="20" spans="1:2" ht="15" customHeight="1">
      <c r="A20" s="222"/>
    </row>
    <row r="21" spans="1:2" ht="86.4">
      <c r="A21" s="224" t="s">
        <v>663</v>
      </c>
    </row>
    <row r="22" spans="1:2" ht="6" customHeight="1">
      <c r="A22" s="224" t="s">
        <v>663</v>
      </c>
    </row>
    <row r="23" spans="1:2" s="50" customFormat="1">
      <c r="A23" s="225" t="s">
        <v>173</v>
      </c>
      <c r="B23" s="49"/>
    </row>
    <row r="24" spans="1:2" ht="13.5" customHeight="1">
      <c r="A24" s="225" t="s">
        <v>174</v>
      </c>
    </row>
    <row r="25" spans="1:2">
      <c r="A25" s="225" t="s">
        <v>175</v>
      </c>
      <c r="B25" s="51"/>
    </row>
    <row r="26" spans="1:2">
      <c r="A26" s="225" t="s">
        <v>713</v>
      </c>
    </row>
    <row r="27" spans="1:2">
      <c r="A27" s="226" t="s">
        <v>712</v>
      </c>
    </row>
    <row r="29" spans="1:2">
      <c r="A29" s="240"/>
      <c r="B29" s="241"/>
    </row>
  </sheetData>
  <phoneticPr fontId="6" type="noConversion"/>
  <pageMargins left="0.75" right="0.75" top="0.7" bottom="0.7" header="0.5" footer="0.5"/>
  <pageSetup fitToHeight="0" orientation="portrait" horizontalDpi="4294967294" verticalDpi="4294967294"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8523B-392A-4617-92A7-F406D1DD4F11}">
  <dimension ref="A1:P11"/>
  <sheetViews>
    <sheetView zoomScaleNormal="100" workbookViewId="0">
      <pane ySplit="2" topLeftCell="A3" activePane="bottomLeft" state="frozen"/>
      <selection pane="bottomLeft" sqref="A1:I1"/>
    </sheetView>
  </sheetViews>
  <sheetFormatPr defaultColWidth="9.125" defaultRowHeight="13.8"/>
  <cols>
    <col min="1" max="1" width="10.75" style="6" customWidth="1"/>
    <col min="2" max="2" width="13.75" style="6" bestFit="1" customWidth="1"/>
    <col min="3" max="3" width="9.125" style="6"/>
    <col min="4" max="4" width="10.375" style="6" customWidth="1"/>
    <col min="5" max="5" width="10.875" style="6" bestFit="1" customWidth="1"/>
    <col min="6" max="6" width="8.625" style="6" bestFit="1" customWidth="1"/>
    <col min="7" max="7" width="7.625" style="11" bestFit="1" customWidth="1"/>
    <col min="8" max="8" width="9.875" style="6" bestFit="1" customWidth="1"/>
    <col min="9" max="9" width="9.375" style="6" bestFit="1" customWidth="1"/>
    <col min="10" max="10" width="14.25" style="6" bestFit="1" customWidth="1"/>
    <col min="11" max="11" width="9.125" style="6" bestFit="1" customWidth="1"/>
    <col min="12" max="12" width="8.375" style="6" bestFit="1" customWidth="1"/>
    <col min="13" max="13" width="5.375" style="6" bestFit="1" customWidth="1"/>
    <col min="14" max="14" width="5.125" style="6" bestFit="1" customWidth="1"/>
    <col min="15" max="15" width="8.625" style="6" bestFit="1" customWidth="1"/>
    <col min="16" max="16" width="4.375" style="6" bestFit="1" customWidth="1"/>
    <col min="17" max="17" width="12" style="6" customWidth="1"/>
    <col min="18" max="18" width="17.875" style="6" customWidth="1"/>
    <col min="19" max="20" width="9.125" style="6"/>
    <col min="21" max="21" width="6.25" style="6" bestFit="1" customWidth="1"/>
    <col min="22" max="22" width="9.125" style="6"/>
    <col min="23" max="23" width="10.125" style="6" customWidth="1"/>
    <col min="24" max="16384" width="9.125" style="6"/>
  </cols>
  <sheetData>
    <row r="1" spans="1:16" ht="24" customHeight="1">
      <c r="A1" s="234" t="s">
        <v>700</v>
      </c>
      <c r="B1" s="233"/>
      <c r="C1" s="233"/>
      <c r="D1" s="233"/>
      <c r="E1" s="233"/>
      <c r="F1" s="233"/>
      <c r="G1" s="233"/>
      <c r="H1" s="233"/>
      <c r="I1" s="233"/>
    </row>
    <row r="2" spans="1:16" ht="69">
      <c r="A2" s="68" t="s">
        <v>177</v>
      </c>
      <c r="B2" s="68" t="s">
        <v>228</v>
      </c>
      <c r="C2" s="71" t="s">
        <v>672</v>
      </c>
      <c r="D2" s="71" t="s">
        <v>673</v>
      </c>
      <c r="E2" s="70" t="s">
        <v>674</v>
      </c>
      <c r="F2" s="70" t="s">
        <v>675</v>
      </c>
      <c r="G2" s="69" t="s">
        <v>160</v>
      </c>
      <c r="H2" s="68" t="s">
        <v>227</v>
      </c>
      <c r="I2" s="68" t="s">
        <v>645</v>
      </c>
      <c r="J2" s="68" t="s">
        <v>220</v>
      </c>
      <c r="K2" s="68" t="s">
        <v>212</v>
      </c>
      <c r="L2" s="68" t="s">
        <v>216</v>
      </c>
      <c r="M2" s="68" t="s">
        <v>225</v>
      </c>
      <c r="N2" s="68" t="s">
        <v>224</v>
      </c>
      <c r="O2" s="68" t="s">
        <v>213</v>
      </c>
      <c r="P2" s="68" t="s">
        <v>211</v>
      </c>
    </row>
    <row r="3" spans="1:16">
      <c r="A3" s="41" t="s">
        <v>435</v>
      </c>
      <c r="B3" s="41" t="s">
        <v>436</v>
      </c>
      <c r="C3" s="16">
        <v>674537</v>
      </c>
      <c r="D3" s="16">
        <v>5516681</v>
      </c>
      <c r="E3" s="20">
        <v>3</v>
      </c>
      <c r="F3" s="20">
        <v>3.2</v>
      </c>
      <c r="G3" s="16" t="s">
        <v>417</v>
      </c>
      <c r="H3" s="16">
        <v>115</v>
      </c>
      <c r="I3" s="16">
        <v>23</v>
      </c>
      <c r="J3" s="16">
        <v>3</v>
      </c>
      <c r="K3" s="16">
        <v>0</v>
      </c>
      <c r="L3" s="16">
        <v>1</v>
      </c>
      <c r="M3" s="16">
        <v>0</v>
      </c>
      <c r="N3" s="16">
        <v>0</v>
      </c>
      <c r="O3" s="16">
        <v>0</v>
      </c>
      <c r="P3" s="16">
        <f t="shared" ref="P3:P9" si="0">SUM(H3:O3)</f>
        <v>142</v>
      </c>
    </row>
    <row r="4" spans="1:16">
      <c r="A4" s="41" t="s">
        <v>440</v>
      </c>
      <c r="B4" s="41" t="s">
        <v>441</v>
      </c>
      <c r="C4" s="22">
        <v>674141</v>
      </c>
      <c r="D4" s="22">
        <v>5516865</v>
      </c>
      <c r="E4" s="20">
        <v>0.5</v>
      </c>
      <c r="F4" s="20">
        <v>1</v>
      </c>
      <c r="G4" s="16" t="s">
        <v>417</v>
      </c>
      <c r="H4" s="16">
        <v>142</v>
      </c>
      <c r="I4" s="16">
        <v>64</v>
      </c>
      <c r="J4" s="16">
        <v>8</v>
      </c>
      <c r="K4" s="16">
        <v>0</v>
      </c>
      <c r="L4" s="16">
        <v>0</v>
      </c>
      <c r="M4" s="16">
        <v>2</v>
      </c>
      <c r="N4" s="16">
        <v>0</v>
      </c>
      <c r="O4" s="16">
        <v>0</v>
      </c>
      <c r="P4" s="16">
        <f t="shared" si="0"/>
        <v>216</v>
      </c>
    </row>
    <row r="5" spans="1:16">
      <c r="A5" s="41" t="s">
        <v>249</v>
      </c>
      <c r="B5" s="41" t="s">
        <v>467</v>
      </c>
      <c r="C5" s="22">
        <v>638946</v>
      </c>
      <c r="D5" s="22">
        <v>5581338</v>
      </c>
      <c r="E5" s="20">
        <v>0.3</v>
      </c>
      <c r="F5" s="20">
        <v>1</v>
      </c>
      <c r="G5" s="16" t="s">
        <v>417</v>
      </c>
      <c r="H5" s="16">
        <v>223</v>
      </c>
      <c r="I5" s="16">
        <v>50</v>
      </c>
      <c r="J5" s="16">
        <v>4</v>
      </c>
      <c r="K5" s="16">
        <v>1</v>
      </c>
      <c r="L5" s="16">
        <v>2</v>
      </c>
      <c r="M5" s="16">
        <v>1</v>
      </c>
      <c r="N5" s="16">
        <v>0</v>
      </c>
      <c r="O5" s="16">
        <v>0</v>
      </c>
      <c r="P5" s="16">
        <f t="shared" si="0"/>
        <v>281</v>
      </c>
    </row>
    <row r="6" spans="1:16">
      <c r="A6" s="41" t="s">
        <v>252</v>
      </c>
      <c r="B6" s="41" t="s">
        <v>442</v>
      </c>
      <c r="C6" s="62">
        <v>639626</v>
      </c>
      <c r="D6" s="62">
        <v>5583647</v>
      </c>
      <c r="E6" s="20">
        <v>0.5</v>
      </c>
      <c r="F6" s="20">
        <v>0.9</v>
      </c>
      <c r="G6" s="16" t="s">
        <v>417</v>
      </c>
      <c r="H6" s="16">
        <v>203</v>
      </c>
      <c r="I6" s="16">
        <v>38</v>
      </c>
      <c r="J6" s="16">
        <v>5</v>
      </c>
      <c r="K6" s="16">
        <v>0</v>
      </c>
      <c r="L6" s="16">
        <v>0</v>
      </c>
      <c r="M6" s="16">
        <v>1</v>
      </c>
      <c r="N6" s="16">
        <v>0</v>
      </c>
      <c r="O6" s="16">
        <v>0</v>
      </c>
      <c r="P6" s="16">
        <f t="shared" si="0"/>
        <v>247</v>
      </c>
    </row>
    <row r="7" spans="1:16">
      <c r="A7" s="16" t="s">
        <v>254</v>
      </c>
      <c r="B7" s="31" t="s">
        <v>617</v>
      </c>
      <c r="C7" s="22">
        <v>640247</v>
      </c>
      <c r="D7" s="22">
        <v>5585313</v>
      </c>
      <c r="E7" s="20">
        <v>0</v>
      </c>
      <c r="F7" s="20">
        <v>0.4</v>
      </c>
      <c r="G7" s="16" t="s">
        <v>417</v>
      </c>
      <c r="H7" s="16">
        <v>203</v>
      </c>
      <c r="I7" s="16">
        <v>54</v>
      </c>
      <c r="J7" s="16">
        <v>4</v>
      </c>
      <c r="K7" s="16">
        <v>0</v>
      </c>
      <c r="L7" s="16">
        <v>2</v>
      </c>
      <c r="M7" s="16">
        <v>1</v>
      </c>
      <c r="N7" s="16">
        <v>0</v>
      </c>
      <c r="O7" s="16">
        <v>0</v>
      </c>
      <c r="P7" s="16">
        <f t="shared" si="0"/>
        <v>264</v>
      </c>
    </row>
    <row r="8" spans="1:16">
      <c r="A8" s="16" t="s">
        <v>259</v>
      </c>
      <c r="B8" s="6" t="s">
        <v>446</v>
      </c>
      <c r="C8" s="62">
        <v>680249</v>
      </c>
      <c r="D8" s="62">
        <v>5527468</v>
      </c>
      <c r="E8" s="20">
        <v>0.7</v>
      </c>
      <c r="F8" s="20">
        <v>1</v>
      </c>
      <c r="G8" s="16" t="s">
        <v>417</v>
      </c>
      <c r="H8" s="16">
        <v>257</v>
      </c>
      <c r="I8" s="16">
        <v>43</v>
      </c>
      <c r="J8" s="16">
        <v>2</v>
      </c>
      <c r="K8" s="16">
        <v>2</v>
      </c>
      <c r="L8" s="16">
        <v>0</v>
      </c>
      <c r="M8" s="16">
        <v>1</v>
      </c>
      <c r="N8" s="16">
        <v>0</v>
      </c>
      <c r="O8" s="16">
        <v>0</v>
      </c>
      <c r="P8" s="16">
        <f t="shared" si="0"/>
        <v>305</v>
      </c>
    </row>
    <row r="9" spans="1:16">
      <c r="A9" s="17" t="s">
        <v>618</v>
      </c>
      <c r="B9" s="140" t="s">
        <v>619</v>
      </c>
      <c r="C9" s="110">
        <v>655711</v>
      </c>
      <c r="D9" s="110">
        <v>5479592</v>
      </c>
      <c r="E9" s="97">
        <v>1.1000000000000001</v>
      </c>
      <c r="F9" s="97">
        <v>1.3</v>
      </c>
      <c r="G9" s="17" t="s">
        <v>417</v>
      </c>
      <c r="H9" s="17">
        <v>271</v>
      </c>
      <c r="I9" s="17">
        <v>84</v>
      </c>
      <c r="J9" s="17">
        <v>8</v>
      </c>
      <c r="K9" s="17">
        <v>0</v>
      </c>
      <c r="L9" s="17">
        <v>1</v>
      </c>
      <c r="M9" s="17">
        <v>0</v>
      </c>
      <c r="N9" s="17">
        <v>0</v>
      </c>
      <c r="O9" s="17">
        <v>0</v>
      </c>
      <c r="P9" s="17">
        <f t="shared" si="0"/>
        <v>364</v>
      </c>
    </row>
    <row r="10" spans="1:16">
      <c r="A10" s="197" t="s">
        <v>695</v>
      </c>
      <c r="B10" s="124"/>
      <c r="C10" s="124"/>
      <c r="D10" s="124"/>
      <c r="E10" s="124"/>
    </row>
    <row r="11" spans="1:16">
      <c r="A11" s="197" t="s">
        <v>694</v>
      </c>
      <c r="B11" s="124"/>
      <c r="C11" s="124"/>
      <c r="D11" s="124"/>
      <c r="E11" s="124"/>
      <c r="F11" s="201"/>
    </row>
  </sheetData>
  <mergeCells count="1">
    <mergeCell ref="A1:I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086FD-BFAE-4628-AC4C-E8C9F479ABE8}">
  <dimension ref="A1:X11"/>
  <sheetViews>
    <sheetView zoomScaleNormal="100" workbookViewId="0">
      <pane ySplit="2" topLeftCell="A3" activePane="bottomLeft" state="frozen"/>
      <selection pane="bottomLeft"/>
    </sheetView>
  </sheetViews>
  <sheetFormatPr defaultColWidth="9.125" defaultRowHeight="13.8"/>
  <cols>
    <col min="1" max="1" width="9.125" style="6"/>
    <col min="2" max="2" width="14.125" style="6" bestFit="1" customWidth="1"/>
    <col min="3" max="3" width="9.125" style="6"/>
    <col min="4" max="4" width="10.25" style="6" customWidth="1"/>
    <col min="5" max="5" width="11.25" style="6" customWidth="1"/>
    <col min="6" max="6" width="8.625" style="6" bestFit="1" customWidth="1"/>
    <col min="7" max="7" width="7.625" style="6" bestFit="1" customWidth="1"/>
    <col min="8" max="8" width="9.875" style="22" bestFit="1" customWidth="1"/>
    <col min="9" max="9" width="9.375" style="22" bestFit="1" customWidth="1"/>
    <col min="10" max="10" width="15" style="22" customWidth="1"/>
    <col min="11" max="11" width="10.25" style="22" customWidth="1"/>
    <col min="12" max="12" width="8.375" style="22" bestFit="1" customWidth="1"/>
    <col min="13" max="13" width="5.375" style="22" bestFit="1" customWidth="1"/>
    <col min="14" max="14" width="5.125" style="22" bestFit="1" customWidth="1"/>
    <col min="15" max="15" width="8.625" style="22" bestFit="1" customWidth="1"/>
    <col min="16" max="16" width="4.375" style="22" bestFit="1" customWidth="1"/>
    <col min="17" max="17" width="11.75" style="22" customWidth="1"/>
    <col min="18" max="18" width="15.625" style="22" bestFit="1" customWidth="1"/>
    <col min="19" max="19" width="8.75" style="22" bestFit="1" customWidth="1"/>
    <col min="20" max="20" width="9.125" style="22" bestFit="1" customWidth="1"/>
    <col min="21" max="21" width="6.375" style="22" bestFit="1" customWidth="1"/>
    <col min="22" max="22" width="9.125" style="22" bestFit="1" customWidth="1"/>
    <col min="23" max="23" width="10.625" style="22" customWidth="1"/>
    <col min="24" max="24" width="6.625" style="22" bestFit="1" customWidth="1"/>
    <col min="25" max="16384" width="9.125" style="6"/>
  </cols>
  <sheetData>
    <row r="1" spans="1:24" ht="24" customHeight="1">
      <c r="A1" s="99" t="s">
        <v>699</v>
      </c>
      <c r="B1" s="99"/>
      <c r="C1" s="99"/>
      <c r="D1" s="99"/>
      <c r="E1" s="99"/>
    </row>
    <row r="2" spans="1:24" ht="55.2">
      <c r="A2" s="68" t="s">
        <v>177</v>
      </c>
      <c r="B2" s="68" t="s">
        <v>228</v>
      </c>
      <c r="C2" s="71" t="s">
        <v>672</v>
      </c>
      <c r="D2" s="71" t="s">
        <v>673</v>
      </c>
      <c r="E2" s="70" t="s">
        <v>674</v>
      </c>
      <c r="F2" s="70" t="s">
        <v>675</v>
      </c>
      <c r="G2" s="69" t="s">
        <v>160</v>
      </c>
      <c r="H2" s="68" t="s">
        <v>227</v>
      </c>
      <c r="I2" s="68" t="s">
        <v>645</v>
      </c>
      <c r="J2" s="68" t="s">
        <v>220</v>
      </c>
      <c r="K2" s="68" t="s">
        <v>212</v>
      </c>
      <c r="L2" s="68" t="s">
        <v>216</v>
      </c>
      <c r="M2" s="68" t="s">
        <v>225</v>
      </c>
      <c r="N2" s="68" t="s">
        <v>224</v>
      </c>
      <c r="O2" s="68" t="s">
        <v>213</v>
      </c>
      <c r="P2" s="68" t="s">
        <v>211</v>
      </c>
      <c r="Q2" s="6"/>
      <c r="R2" s="6"/>
      <c r="S2" s="6"/>
      <c r="T2" s="6"/>
      <c r="U2" s="6"/>
      <c r="V2" s="6"/>
      <c r="W2" s="6"/>
      <c r="X2" s="6"/>
    </row>
    <row r="3" spans="1:24">
      <c r="A3" s="41" t="s">
        <v>435</v>
      </c>
      <c r="B3" s="41" t="s">
        <v>436</v>
      </c>
      <c r="C3" s="16">
        <v>674537</v>
      </c>
      <c r="D3" s="16">
        <v>5516681</v>
      </c>
      <c r="E3" s="20">
        <v>3</v>
      </c>
      <c r="F3" s="20">
        <v>3.2</v>
      </c>
      <c r="G3" s="16" t="s">
        <v>417</v>
      </c>
      <c r="H3" s="16">
        <v>23</v>
      </c>
      <c r="I3" s="16">
        <v>12</v>
      </c>
      <c r="J3" s="16">
        <v>1</v>
      </c>
      <c r="K3" s="16">
        <v>0</v>
      </c>
      <c r="L3" s="16">
        <v>0</v>
      </c>
      <c r="M3" s="16">
        <v>0</v>
      </c>
      <c r="N3" s="16">
        <v>0</v>
      </c>
      <c r="O3" s="16">
        <v>0</v>
      </c>
      <c r="P3" s="16">
        <f t="shared" ref="P3:P9" si="0">SUM(H3:O3)</f>
        <v>36</v>
      </c>
      <c r="Q3" s="6"/>
      <c r="R3" s="6"/>
      <c r="S3" s="6"/>
      <c r="T3" s="6"/>
      <c r="U3" s="6"/>
      <c r="V3" s="6"/>
      <c r="W3" s="6"/>
      <c r="X3" s="6"/>
    </row>
    <row r="4" spans="1:24">
      <c r="A4" s="41" t="s">
        <v>440</v>
      </c>
      <c r="B4" s="41" t="s">
        <v>441</v>
      </c>
      <c r="C4" s="22">
        <v>674141</v>
      </c>
      <c r="D4" s="22">
        <v>5516865</v>
      </c>
      <c r="E4" s="20">
        <v>0.5</v>
      </c>
      <c r="F4" s="20">
        <v>1</v>
      </c>
      <c r="G4" s="16" t="s">
        <v>417</v>
      </c>
      <c r="H4" s="16">
        <v>81</v>
      </c>
      <c r="I4" s="16">
        <v>19</v>
      </c>
      <c r="J4" s="16">
        <v>0</v>
      </c>
      <c r="K4" s="16">
        <v>0</v>
      </c>
      <c r="L4" s="16">
        <v>0</v>
      </c>
      <c r="M4" s="16">
        <v>1</v>
      </c>
      <c r="N4" s="16">
        <v>0</v>
      </c>
      <c r="O4" s="16">
        <v>0</v>
      </c>
      <c r="P4" s="16">
        <f t="shared" si="0"/>
        <v>101</v>
      </c>
      <c r="Q4" s="6"/>
      <c r="R4" s="6"/>
      <c r="S4" s="6"/>
      <c r="T4" s="6"/>
      <c r="U4" s="6"/>
      <c r="V4" s="6"/>
      <c r="W4" s="6"/>
      <c r="X4" s="6"/>
    </row>
    <row r="5" spans="1:24">
      <c r="A5" s="41" t="s">
        <v>249</v>
      </c>
      <c r="B5" s="41" t="s">
        <v>467</v>
      </c>
      <c r="C5" s="22">
        <v>638946</v>
      </c>
      <c r="D5" s="22">
        <v>5581338</v>
      </c>
      <c r="E5" s="20">
        <v>0.3</v>
      </c>
      <c r="F5" s="20">
        <v>1</v>
      </c>
      <c r="G5" s="16" t="s">
        <v>417</v>
      </c>
      <c r="H5" s="16">
        <v>42</v>
      </c>
      <c r="I5" s="16">
        <v>6</v>
      </c>
      <c r="J5" s="16">
        <v>1</v>
      </c>
      <c r="K5" s="16">
        <v>0</v>
      </c>
      <c r="L5" s="16">
        <v>0</v>
      </c>
      <c r="M5" s="16">
        <v>0</v>
      </c>
      <c r="N5" s="16">
        <v>0</v>
      </c>
      <c r="O5" s="16">
        <v>0</v>
      </c>
      <c r="P5" s="16">
        <f t="shared" si="0"/>
        <v>49</v>
      </c>
      <c r="Q5" s="6"/>
      <c r="R5" s="6"/>
      <c r="S5" s="6"/>
      <c r="T5" s="6"/>
      <c r="U5" s="6"/>
      <c r="V5" s="6"/>
      <c r="W5" s="6"/>
      <c r="X5" s="6"/>
    </row>
    <row r="6" spans="1:24">
      <c r="A6" s="41" t="s">
        <v>252</v>
      </c>
      <c r="B6" s="41" t="s">
        <v>442</v>
      </c>
      <c r="C6" s="62">
        <v>639626</v>
      </c>
      <c r="D6" s="62">
        <v>5583647</v>
      </c>
      <c r="E6" s="20">
        <v>0.5</v>
      </c>
      <c r="F6" s="20">
        <v>0.9</v>
      </c>
      <c r="G6" s="16" t="s">
        <v>417</v>
      </c>
      <c r="H6" s="16">
        <v>91</v>
      </c>
      <c r="I6" s="16">
        <v>16</v>
      </c>
      <c r="J6" s="16">
        <v>6</v>
      </c>
      <c r="K6" s="16">
        <v>0</v>
      </c>
      <c r="L6" s="16">
        <v>0</v>
      </c>
      <c r="M6" s="16">
        <v>0</v>
      </c>
      <c r="N6" s="16">
        <v>0</v>
      </c>
      <c r="O6" s="16">
        <v>0</v>
      </c>
      <c r="P6" s="16">
        <f t="shared" si="0"/>
        <v>113</v>
      </c>
      <c r="Q6" s="6"/>
      <c r="R6" s="6"/>
      <c r="S6" s="6"/>
      <c r="T6" s="6"/>
      <c r="U6" s="6"/>
      <c r="V6" s="6"/>
      <c r="W6" s="6"/>
      <c r="X6" s="6"/>
    </row>
    <row r="7" spans="1:24">
      <c r="A7" s="16" t="s">
        <v>254</v>
      </c>
      <c r="B7" s="31" t="s">
        <v>617</v>
      </c>
      <c r="C7" s="22">
        <v>640247</v>
      </c>
      <c r="D7" s="22">
        <v>5585313</v>
      </c>
      <c r="E7" s="20">
        <v>0</v>
      </c>
      <c r="F7" s="20">
        <v>0.4</v>
      </c>
      <c r="G7" s="16" t="s">
        <v>417</v>
      </c>
      <c r="H7" s="16">
        <v>88</v>
      </c>
      <c r="I7" s="16">
        <v>15</v>
      </c>
      <c r="J7" s="16">
        <v>2</v>
      </c>
      <c r="K7" s="16">
        <v>0</v>
      </c>
      <c r="L7" s="16">
        <v>1</v>
      </c>
      <c r="M7" s="16">
        <v>0</v>
      </c>
      <c r="N7" s="16">
        <v>0</v>
      </c>
      <c r="O7" s="16">
        <v>0</v>
      </c>
      <c r="P7" s="16">
        <f t="shared" si="0"/>
        <v>106</v>
      </c>
      <c r="Q7" s="6"/>
      <c r="R7" s="6"/>
      <c r="S7" s="6"/>
      <c r="T7" s="6"/>
      <c r="U7" s="6"/>
      <c r="V7" s="6"/>
      <c r="W7" s="6"/>
      <c r="X7" s="6"/>
    </row>
    <row r="8" spans="1:24">
      <c r="A8" s="16" t="s">
        <v>259</v>
      </c>
      <c r="B8" s="6" t="s">
        <v>446</v>
      </c>
      <c r="C8" s="62">
        <v>680249</v>
      </c>
      <c r="D8" s="62">
        <v>5527468</v>
      </c>
      <c r="E8" s="20">
        <v>0.7</v>
      </c>
      <c r="F8" s="20">
        <v>1</v>
      </c>
      <c r="G8" s="16" t="s">
        <v>417</v>
      </c>
      <c r="H8" s="16">
        <v>89</v>
      </c>
      <c r="I8" s="16">
        <v>8</v>
      </c>
      <c r="J8" s="16">
        <v>1</v>
      </c>
      <c r="K8" s="16">
        <v>0</v>
      </c>
      <c r="L8" s="16">
        <v>0</v>
      </c>
      <c r="M8" s="16">
        <v>0</v>
      </c>
      <c r="N8" s="16">
        <v>0</v>
      </c>
      <c r="O8" s="16">
        <v>0</v>
      </c>
      <c r="P8" s="16">
        <f t="shared" si="0"/>
        <v>98</v>
      </c>
      <c r="Q8" s="6"/>
      <c r="R8" s="6"/>
      <c r="S8" s="6"/>
      <c r="T8" s="6"/>
      <c r="U8" s="6"/>
      <c r="V8" s="6"/>
      <c r="W8" s="6"/>
      <c r="X8" s="6"/>
    </row>
    <row r="9" spans="1:24">
      <c r="A9" s="17" t="s">
        <v>618</v>
      </c>
      <c r="B9" s="140" t="s">
        <v>619</v>
      </c>
      <c r="C9" s="110">
        <v>655711</v>
      </c>
      <c r="D9" s="110">
        <v>5479592</v>
      </c>
      <c r="E9" s="97">
        <v>1.1000000000000001</v>
      </c>
      <c r="F9" s="97">
        <v>1.3</v>
      </c>
      <c r="G9" s="17" t="s">
        <v>417</v>
      </c>
      <c r="H9" s="17">
        <v>103</v>
      </c>
      <c r="I9" s="17">
        <v>37</v>
      </c>
      <c r="J9" s="17">
        <v>6</v>
      </c>
      <c r="K9" s="17">
        <v>0</v>
      </c>
      <c r="L9" s="17">
        <v>2</v>
      </c>
      <c r="M9" s="17">
        <v>0</v>
      </c>
      <c r="N9" s="17">
        <v>0</v>
      </c>
      <c r="O9" s="17">
        <v>0</v>
      </c>
      <c r="P9" s="17">
        <f t="shared" si="0"/>
        <v>148</v>
      </c>
      <c r="Q9" s="6"/>
      <c r="R9" s="6"/>
      <c r="S9" s="6"/>
      <c r="T9" s="6"/>
      <c r="U9" s="6"/>
      <c r="V9" s="6"/>
      <c r="W9" s="6"/>
      <c r="X9" s="6"/>
    </row>
    <row r="10" spans="1:24">
      <c r="A10" s="197" t="s">
        <v>695</v>
      </c>
      <c r="B10" s="124"/>
      <c r="C10" s="124"/>
      <c r="D10" s="124"/>
      <c r="E10" s="124"/>
      <c r="F10" s="124"/>
      <c r="G10" s="11"/>
      <c r="H10" s="6"/>
      <c r="I10" s="6"/>
      <c r="J10" s="6"/>
      <c r="K10" s="6"/>
      <c r="L10" s="6"/>
      <c r="M10" s="6"/>
      <c r="N10" s="6"/>
      <c r="O10" s="6"/>
      <c r="P10" s="6"/>
      <c r="Q10" s="6"/>
      <c r="R10" s="6"/>
      <c r="S10" s="6"/>
      <c r="T10" s="6"/>
      <c r="U10" s="6"/>
      <c r="V10" s="6"/>
      <c r="W10" s="6"/>
      <c r="X10" s="6"/>
    </row>
    <row r="11" spans="1:24">
      <c r="A11" s="197" t="s">
        <v>694</v>
      </c>
      <c r="B11" s="124"/>
      <c r="C11" s="124"/>
      <c r="D11" s="124"/>
      <c r="E11" s="124"/>
      <c r="F11" s="124"/>
      <c r="G11" s="11"/>
      <c r="H11" s="6"/>
      <c r="I11" s="6"/>
      <c r="J11" s="6"/>
      <c r="K11" s="6"/>
      <c r="L11" s="6"/>
      <c r="M11" s="6"/>
      <c r="N11" s="6"/>
      <c r="O11" s="6"/>
      <c r="P11" s="6"/>
      <c r="Q11" s="6"/>
      <c r="R11" s="6"/>
      <c r="S11" s="6"/>
      <c r="T11" s="6"/>
      <c r="U11" s="6"/>
      <c r="V11" s="6"/>
      <c r="W11" s="6"/>
      <c r="X11" s="6"/>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6E28A-73A9-41FE-810C-D32B1B63ACEA}">
  <dimension ref="A1:P11"/>
  <sheetViews>
    <sheetView zoomScaleNormal="100" workbookViewId="0">
      <pane ySplit="2" topLeftCell="A7" activePane="bottomLeft" state="frozen"/>
      <selection pane="bottomLeft" activeCell="Q25" sqref="Q25"/>
    </sheetView>
  </sheetViews>
  <sheetFormatPr defaultColWidth="9.125" defaultRowHeight="13.8"/>
  <cols>
    <col min="1" max="1" width="9.125" style="6"/>
    <col min="2" max="2" width="14.125" style="6" bestFit="1" customWidth="1"/>
    <col min="3" max="3" width="9.125" style="6"/>
    <col min="4" max="4" width="10.375" style="6" customWidth="1"/>
    <col min="5" max="5" width="10.875" style="6" bestFit="1" customWidth="1"/>
    <col min="6" max="6" width="8.625" style="6" bestFit="1" customWidth="1"/>
    <col min="7" max="7" width="7.625" style="6" bestFit="1" customWidth="1"/>
    <col min="8" max="8" width="9.875" style="6" bestFit="1" customWidth="1"/>
    <col min="9" max="9" width="9.25" style="6" customWidth="1"/>
    <col min="10" max="10" width="14.25" style="6" bestFit="1" customWidth="1"/>
    <col min="11" max="11" width="9.125" style="6" customWidth="1"/>
    <col min="12" max="12" width="8.375" style="6" bestFit="1" customWidth="1"/>
    <col min="13" max="13" width="5.375" style="6" bestFit="1" customWidth="1"/>
    <col min="14" max="14" width="5.125" style="6" bestFit="1" customWidth="1"/>
    <col min="15" max="15" width="8.625" style="6" bestFit="1" customWidth="1"/>
    <col min="16" max="16" width="4.375" style="6" bestFit="1" customWidth="1"/>
    <col min="17" max="17" width="11.125" style="6" bestFit="1" customWidth="1"/>
    <col min="18" max="18" width="15.125" style="6" bestFit="1" customWidth="1"/>
    <col min="19" max="20" width="9.125" style="6"/>
    <col min="21" max="21" width="6.375" style="6" bestFit="1" customWidth="1"/>
    <col min="22" max="22" width="9.125" style="6"/>
    <col min="23" max="23" width="11" style="6" customWidth="1"/>
    <col min="24" max="24" width="6.25" style="6" customWidth="1"/>
    <col min="25" max="16384" width="9.125" style="6"/>
  </cols>
  <sheetData>
    <row r="1" spans="1:16" ht="24" customHeight="1">
      <c r="A1" s="18" t="s">
        <v>698</v>
      </c>
    </row>
    <row r="2" spans="1:16" ht="69">
      <c r="A2" s="68" t="s">
        <v>177</v>
      </c>
      <c r="B2" s="68" t="s">
        <v>228</v>
      </c>
      <c r="C2" s="71" t="s">
        <v>672</v>
      </c>
      <c r="D2" s="71" t="s">
        <v>673</v>
      </c>
      <c r="E2" s="70" t="s">
        <v>674</v>
      </c>
      <c r="F2" s="70" t="s">
        <v>675</v>
      </c>
      <c r="G2" s="69" t="s">
        <v>160</v>
      </c>
      <c r="H2" s="68" t="s">
        <v>227</v>
      </c>
      <c r="I2" s="68" t="s">
        <v>645</v>
      </c>
      <c r="J2" s="68" t="s">
        <v>220</v>
      </c>
      <c r="K2" s="68" t="s">
        <v>212</v>
      </c>
      <c r="L2" s="68" t="s">
        <v>216</v>
      </c>
      <c r="M2" s="68" t="s">
        <v>225</v>
      </c>
      <c r="N2" s="68" t="s">
        <v>224</v>
      </c>
      <c r="O2" s="68" t="s">
        <v>213</v>
      </c>
      <c r="P2" s="68" t="s">
        <v>211</v>
      </c>
    </row>
    <row r="3" spans="1:16">
      <c r="A3" s="41" t="s">
        <v>435</v>
      </c>
      <c r="B3" s="41" t="s">
        <v>436</v>
      </c>
      <c r="C3" s="16">
        <v>674537</v>
      </c>
      <c r="D3" s="16">
        <v>5516681</v>
      </c>
      <c r="E3" s="20">
        <v>3</v>
      </c>
      <c r="F3" s="20">
        <v>3.2</v>
      </c>
      <c r="G3" s="16" t="s">
        <v>417</v>
      </c>
      <c r="H3" s="16">
        <v>138</v>
      </c>
      <c r="I3" s="16">
        <v>35</v>
      </c>
      <c r="J3" s="16">
        <v>4</v>
      </c>
      <c r="K3" s="16">
        <v>0</v>
      </c>
      <c r="L3" s="16">
        <v>1</v>
      </c>
      <c r="M3" s="16">
        <v>0</v>
      </c>
      <c r="N3" s="16">
        <v>0</v>
      </c>
      <c r="O3" s="16">
        <v>0</v>
      </c>
      <c r="P3" s="16">
        <f t="shared" ref="P3:P9" si="0">SUM(H3:O3)</f>
        <v>178</v>
      </c>
    </row>
    <row r="4" spans="1:16">
      <c r="A4" s="41" t="s">
        <v>440</v>
      </c>
      <c r="B4" s="41" t="s">
        <v>441</v>
      </c>
      <c r="C4" s="22">
        <v>674141</v>
      </c>
      <c r="D4" s="22">
        <v>5516865</v>
      </c>
      <c r="E4" s="20">
        <v>0.5</v>
      </c>
      <c r="F4" s="20">
        <v>1</v>
      </c>
      <c r="G4" s="16" t="s">
        <v>417</v>
      </c>
      <c r="H4" s="16">
        <v>223</v>
      </c>
      <c r="I4" s="16">
        <v>83</v>
      </c>
      <c r="J4" s="16">
        <v>8</v>
      </c>
      <c r="K4" s="16">
        <v>0</v>
      </c>
      <c r="L4" s="16">
        <v>0</v>
      </c>
      <c r="M4" s="16">
        <v>3</v>
      </c>
      <c r="N4" s="16">
        <v>0</v>
      </c>
      <c r="O4" s="16">
        <v>0</v>
      </c>
      <c r="P4" s="16">
        <f t="shared" si="0"/>
        <v>317</v>
      </c>
    </row>
    <row r="5" spans="1:16">
      <c r="A5" s="41" t="s">
        <v>249</v>
      </c>
      <c r="B5" s="41" t="s">
        <v>467</v>
      </c>
      <c r="C5" s="22">
        <v>638946</v>
      </c>
      <c r="D5" s="22">
        <v>5581338</v>
      </c>
      <c r="E5" s="20">
        <v>0.3</v>
      </c>
      <c r="F5" s="20">
        <v>1</v>
      </c>
      <c r="G5" s="16" t="s">
        <v>417</v>
      </c>
      <c r="H5" s="16">
        <v>265</v>
      </c>
      <c r="I5" s="16">
        <v>56</v>
      </c>
      <c r="J5" s="16">
        <v>5</v>
      </c>
      <c r="K5" s="16">
        <v>1</v>
      </c>
      <c r="L5" s="16">
        <v>2</v>
      </c>
      <c r="M5" s="16">
        <v>1</v>
      </c>
      <c r="N5" s="16">
        <v>0</v>
      </c>
      <c r="O5" s="16">
        <v>0</v>
      </c>
      <c r="P5" s="16">
        <f t="shared" si="0"/>
        <v>330</v>
      </c>
    </row>
    <row r="6" spans="1:16">
      <c r="A6" s="41" t="s">
        <v>252</v>
      </c>
      <c r="B6" s="41" t="s">
        <v>442</v>
      </c>
      <c r="C6" s="62">
        <v>639626</v>
      </c>
      <c r="D6" s="62">
        <v>5583647</v>
      </c>
      <c r="E6" s="20">
        <v>0.5</v>
      </c>
      <c r="F6" s="20">
        <v>0.9</v>
      </c>
      <c r="G6" s="16" t="s">
        <v>417</v>
      </c>
      <c r="H6" s="16">
        <v>294</v>
      </c>
      <c r="I6" s="16">
        <v>54</v>
      </c>
      <c r="J6" s="16">
        <v>11</v>
      </c>
      <c r="K6" s="16">
        <v>0</v>
      </c>
      <c r="L6" s="16">
        <v>0</v>
      </c>
      <c r="M6" s="16">
        <v>1</v>
      </c>
      <c r="N6" s="16">
        <v>0</v>
      </c>
      <c r="O6" s="16">
        <v>0</v>
      </c>
      <c r="P6" s="16">
        <f t="shared" si="0"/>
        <v>360</v>
      </c>
    </row>
    <row r="7" spans="1:16">
      <c r="A7" s="16" t="s">
        <v>254</v>
      </c>
      <c r="B7" s="31" t="s">
        <v>617</v>
      </c>
      <c r="C7" s="22">
        <v>640247</v>
      </c>
      <c r="D7" s="22">
        <v>5585313</v>
      </c>
      <c r="E7" s="20">
        <v>0</v>
      </c>
      <c r="F7" s="20">
        <v>0.4</v>
      </c>
      <c r="G7" s="16" t="s">
        <v>417</v>
      </c>
      <c r="H7" s="16">
        <v>291</v>
      </c>
      <c r="I7" s="16">
        <v>69</v>
      </c>
      <c r="J7" s="16">
        <v>6</v>
      </c>
      <c r="K7" s="16">
        <v>0</v>
      </c>
      <c r="L7" s="16">
        <v>3</v>
      </c>
      <c r="M7" s="16">
        <v>1</v>
      </c>
      <c r="N7" s="16">
        <v>0</v>
      </c>
      <c r="O7" s="16">
        <v>0</v>
      </c>
      <c r="P7" s="16">
        <f t="shared" si="0"/>
        <v>370</v>
      </c>
    </row>
    <row r="8" spans="1:16">
      <c r="A8" s="16" t="s">
        <v>259</v>
      </c>
      <c r="B8" s="6" t="s">
        <v>446</v>
      </c>
      <c r="C8" s="62">
        <v>680249</v>
      </c>
      <c r="D8" s="62">
        <v>5527468</v>
      </c>
      <c r="E8" s="20">
        <v>0.7</v>
      </c>
      <c r="F8" s="20">
        <v>1</v>
      </c>
      <c r="G8" s="16" t="s">
        <v>417</v>
      </c>
      <c r="H8" s="16">
        <v>346</v>
      </c>
      <c r="I8" s="16">
        <v>51</v>
      </c>
      <c r="J8" s="16">
        <v>3</v>
      </c>
      <c r="K8" s="16">
        <v>2</v>
      </c>
      <c r="L8" s="16">
        <v>0</v>
      </c>
      <c r="M8" s="16">
        <v>1</v>
      </c>
      <c r="N8" s="16">
        <v>0</v>
      </c>
      <c r="O8" s="16">
        <v>0</v>
      </c>
      <c r="P8" s="16">
        <f t="shared" si="0"/>
        <v>403</v>
      </c>
    </row>
    <row r="9" spans="1:16">
      <c r="A9" s="17" t="s">
        <v>618</v>
      </c>
      <c r="B9" s="140" t="s">
        <v>619</v>
      </c>
      <c r="C9" s="110">
        <v>655711</v>
      </c>
      <c r="D9" s="110">
        <v>5479592</v>
      </c>
      <c r="E9" s="97">
        <v>1.1000000000000001</v>
      </c>
      <c r="F9" s="97">
        <v>1.3</v>
      </c>
      <c r="G9" s="17" t="s">
        <v>417</v>
      </c>
      <c r="H9" s="17">
        <v>374</v>
      </c>
      <c r="I9" s="17">
        <v>121</v>
      </c>
      <c r="J9" s="17">
        <v>14</v>
      </c>
      <c r="K9" s="17">
        <v>0</v>
      </c>
      <c r="L9" s="17">
        <v>3</v>
      </c>
      <c r="M9" s="17">
        <v>0</v>
      </c>
      <c r="N9" s="17">
        <v>0</v>
      </c>
      <c r="O9" s="17">
        <v>0</v>
      </c>
      <c r="P9" s="17">
        <f t="shared" si="0"/>
        <v>512</v>
      </c>
    </row>
    <row r="10" spans="1:16" ht="15">
      <c r="A10" s="72" t="s">
        <v>696</v>
      </c>
      <c r="G10" s="11"/>
    </row>
    <row r="11" spans="1:16" ht="15">
      <c r="A11" s="72" t="s">
        <v>697</v>
      </c>
      <c r="G11" s="11"/>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E5744-8AB6-4E68-A17D-5F4B2D89A3A1}">
  <dimension ref="A1:P11"/>
  <sheetViews>
    <sheetView zoomScaleNormal="100" workbookViewId="0">
      <pane ySplit="2" topLeftCell="A3" activePane="bottomLeft" state="frozen"/>
      <selection pane="bottomLeft"/>
    </sheetView>
  </sheetViews>
  <sheetFormatPr defaultColWidth="9.125" defaultRowHeight="13.8"/>
  <cols>
    <col min="1" max="1" width="9.125" style="6"/>
    <col min="2" max="2" width="14.125" style="6" bestFit="1" customWidth="1"/>
    <col min="3" max="3" width="9.125" style="6"/>
    <col min="4" max="4" width="10.75" style="6" customWidth="1"/>
    <col min="5" max="5" width="10.875" style="6" bestFit="1" customWidth="1"/>
    <col min="6" max="6" width="8.625" style="6" bestFit="1" customWidth="1"/>
    <col min="7" max="7" width="7.625" style="6" bestFit="1" customWidth="1"/>
    <col min="8" max="8" width="9.875" style="6" bestFit="1" customWidth="1"/>
    <col min="9" max="9" width="8.75" style="6" bestFit="1" customWidth="1"/>
    <col min="10" max="10" width="14.25" style="6" bestFit="1" customWidth="1"/>
    <col min="11" max="11" width="8.875" style="6" customWidth="1"/>
    <col min="12" max="12" width="8.375" style="6" bestFit="1" customWidth="1"/>
    <col min="13" max="13" width="5.375" style="6" bestFit="1" customWidth="1"/>
    <col min="14" max="14" width="5.125" style="6" bestFit="1" customWidth="1"/>
    <col min="15" max="15" width="8.625" style="6" bestFit="1" customWidth="1"/>
    <col min="16" max="16" width="6.375" style="6" bestFit="1" customWidth="1"/>
    <col min="17" max="17" width="13" style="6" customWidth="1"/>
    <col min="18" max="18" width="15.25" style="6" bestFit="1" customWidth="1"/>
    <col min="19" max="24" width="9.25" style="6" bestFit="1" customWidth="1"/>
    <col min="25" max="16384" width="9.125" style="6"/>
  </cols>
  <sheetData>
    <row r="1" spans="1:16" ht="24" customHeight="1">
      <c r="A1" s="18" t="s">
        <v>724</v>
      </c>
      <c r="H1" s="201"/>
    </row>
    <row r="2" spans="1:16" ht="69">
      <c r="A2" s="68" t="s">
        <v>177</v>
      </c>
      <c r="B2" s="68" t="s">
        <v>228</v>
      </c>
      <c r="C2" s="71" t="s">
        <v>672</v>
      </c>
      <c r="D2" s="71" t="s">
        <v>673</v>
      </c>
      <c r="E2" s="70" t="s">
        <v>674</v>
      </c>
      <c r="F2" s="70" t="s">
        <v>675</v>
      </c>
      <c r="G2" s="69" t="s">
        <v>160</v>
      </c>
      <c r="H2" s="68" t="s">
        <v>227</v>
      </c>
      <c r="I2" s="68" t="s">
        <v>645</v>
      </c>
      <c r="J2" s="68" t="s">
        <v>220</v>
      </c>
      <c r="K2" s="68" t="s">
        <v>212</v>
      </c>
      <c r="L2" s="68" t="s">
        <v>216</v>
      </c>
      <c r="M2" s="68" t="s">
        <v>225</v>
      </c>
      <c r="N2" s="68" t="s">
        <v>224</v>
      </c>
      <c r="O2" s="68" t="s">
        <v>213</v>
      </c>
      <c r="P2" s="68" t="s">
        <v>211</v>
      </c>
    </row>
    <row r="3" spans="1:16">
      <c r="A3" s="41" t="s">
        <v>435</v>
      </c>
      <c r="B3" s="41" t="s">
        <v>436</v>
      </c>
      <c r="C3" s="16">
        <v>674537</v>
      </c>
      <c r="D3" s="16">
        <v>5516681</v>
      </c>
      <c r="E3" s="20">
        <v>3</v>
      </c>
      <c r="F3" s="20">
        <v>3.2</v>
      </c>
      <c r="G3" s="16" t="s">
        <v>417</v>
      </c>
      <c r="H3" s="21">
        <v>77.528089887640448</v>
      </c>
      <c r="I3" s="21">
        <v>19.662921348314608</v>
      </c>
      <c r="J3" s="21">
        <v>2.2471910112359552</v>
      </c>
      <c r="K3" s="21">
        <v>0</v>
      </c>
      <c r="L3" s="21">
        <v>0.5617977528089888</v>
      </c>
      <c r="M3" s="21">
        <v>0</v>
      </c>
      <c r="N3" s="21">
        <v>0</v>
      </c>
      <c r="O3" s="21">
        <v>0</v>
      </c>
      <c r="P3" s="21">
        <f t="shared" ref="P3:P9" si="0">SUM(H3:O3)</f>
        <v>100</v>
      </c>
    </row>
    <row r="4" spans="1:16">
      <c r="A4" s="41" t="s">
        <v>440</v>
      </c>
      <c r="B4" s="41" t="s">
        <v>441</v>
      </c>
      <c r="C4" s="22">
        <v>674141</v>
      </c>
      <c r="D4" s="22">
        <v>5516865</v>
      </c>
      <c r="E4" s="20">
        <v>0.5</v>
      </c>
      <c r="F4" s="20">
        <v>1</v>
      </c>
      <c r="G4" s="16" t="s">
        <v>417</v>
      </c>
      <c r="H4" s="21">
        <v>70.347003154574125</v>
      </c>
      <c r="I4" s="21">
        <v>26.18296529968454</v>
      </c>
      <c r="J4" s="21">
        <v>2.5236593059936907</v>
      </c>
      <c r="K4" s="21">
        <v>0</v>
      </c>
      <c r="L4" s="21">
        <v>0</v>
      </c>
      <c r="M4" s="21">
        <v>0.94637223974763407</v>
      </c>
      <c r="N4" s="21">
        <v>0</v>
      </c>
      <c r="O4" s="21">
        <v>0</v>
      </c>
      <c r="P4" s="21">
        <f t="shared" si="0"/>
        <v>99.999999999999986</v>
      </c>
    </row>
    <row r="5" spans="1:16">
      <c r="A5" s="41" t="s">
        <v>249</v>
      </c>
      <c r="B5" s="41" t="s">
        <v>467</v>
      </c>
      <c r="C5" s="22">
        <v>638946</v>
      </c>
      <c r="D5" s="22">
        <v>5581338</v>
      </c>
      <c r="E5" s="20">
        <v>0.3</v>
      </c>
      <c r="F5" s="20">
        <v>1</v>
      </c>
      <c r="G5" s="16" t="s">
        <v>417</v>
      </c>
      <c r="H5" s="21">
        <v>80.303030303030297</v>
      </c>
      <c r="I5" s="21">
        <v>16.969696969696972</v>
      </c>
      <c r="J5" s="21">
        <v>1.5151515151515151</v>
      </c>
      <c r="K5" s="21">
        <v>0.30303030303030304</v>
      </c>
      <c r="L5" s="21">
        <v>0.60606060606060608</v>
      </c>
      <c r="M5" s="21">
        <v>0.30303030303030304</v>
      </c>
      <c r="N5" s="21">
        <v>0</v>
      </c>
      <c r="O5" s="21">
        <v>0</v>
      </c>
      <c r="P5" s="21">
        <f t="shared" si="0"/>
        <v>99.999999999999986</v>
      </c>
    </row>
    <row r="6" spans="1:16">
      <c r="A6" s="41" t="s">
        <v>252</v>
      </c>
      <c r="B6" s="41" t="s">
        <v>442</v>
      </c>
      <c r="C6" s="62">
        <v>639626</v>
      </c>
      <c r="D6" s="62">
        <v>5583647</v>
      </c>
      <c r="E6" s="20">
        <v>0.5</v>
      </c>
      <c r="F6" s="20">
        <v>0.9</v>
      </c>
      <c r="G6" s="16" t="s">
        <v>417</v>
      </c>
      <c r="H6" s="21">
        <v>81.666666666666671</v>
      </c>
      <c r="I6" s="21">
        <v>15</v>
      </c>
      <c r="J6" s="21">
        <v>3.0555555555555554</v>
      </c>
      <c r="K6" s="21">
        <v>0</v>
      </c>
      <c r="L6" s="21">
        <v>0</v>
      </c>
      <c r="M6" s="21">
        <v>0.27777777777777779</v>
      </c>
      <c r="N6" s="21">
        <v>0</v>
      </c>
      <c r="O6" s="21">
        <v>0</v>
      </c>
      <c r="P6" s="21">
        <f t="shared" si="0"/>
        <v>100</v>
      </c>
    </row>
    <row r="7" spans="1:16">
      <c r="A7" s="16" t="s">
        <v>254</v>
      </c>
      <c r="B7" s="31" t="s">
        <v>617</v>
      </c>
      <c r="C7" s="22">
        <v>640247</v>
      </c>
      <c r="D7" s="22">
        <v>5585313</v>
      </c>
      <c r="E7" s="20">
        <v>0</v>
      </c>
      <c r="F7" s="20">
        <v>0.4</v>
      </c>
      <c r="G7" s="16" t="s">
        <v>417</v>
      </c>
      <c r="H7" s="21">
        <v>78.648648648648646</v>
      </c>
      <c r="I7" s="21">
        <v>18.648648648648649</v>
      </c>
      <c r="J7" s="21">
        <v>1.6216216216216217</v>
      </c>
      <c r="K7" s="21">
        <v>0</v>
      </c>
      <c r="L7" s="21">
        <v>0.81081081081081086</v>
      </c>
      <c r="M7" s="21">
        <v>0.27027027027027029</v>
      </c>
      <c r="N7" s="21">
        <v>0</v>
      </c>
      <c r="O7" s="21">
        <v>0</v>
      </c>
      <c r="P7" s="21">
        <f t="shared" si="0"/>
        <v>100</v>
      </c>
    </row>
    <row r="8" spans="1:16">
      <c r="A8" s="16" t="s">
        <v>259</v>
      </c>
      <c r="B8" s="6" t="s">
        <v>446</v>
      </c>
      <c r="C8" s="62">
        <v>680249</v>
      </c>
      <c r="D8" s="62">
        <v>5527468</v>
      </c>
      <c r="E8" s="20">
        <v>0.7</v>
      </c>
      <c r="F8" s="20">
        <v>1</v>
      </c>
      <c r="G8" s="16" t="s">
        <v>417</v>
      </c>
      <c r="H8" s="21">
        <v>85.856079404466499</v>
      </c>
      <c r="I8" s="21">
        <v>12.655086848635236</v>
      </c>
      <c r="J8" s="21">
        <v>0.74441687344913154</v>
      </c>
      <c r="K8" s="21">
        <v>0.49627791563275436</v>
      </c>
      <c r="L8" s="21">
        <v>0</v>
      </c>
      <c r="M8" s="21">
        <v>0.24813895781637718</v>
      </c>
      <c r="N8" s="21">
        <v>0</v>
      </c>
      <c r="O8" s="21">
        <v>0</v>
      </c>
      <c r="P8" s="21">
        <f t="shared" si="0"/>
        <v>100</v>
      </c>
    </row>
    <row r="9" spans="1:16">
      <c r="A9" s="17" t="s">
        <v>618</v>
      </c>
      <c r="B9" s="140" t="s">
        <v>619</v>
      </c>
      <c r="C9" s="110">
        <v>655711</v>
      </c>
      <c r="D9" s="110">
        <v>5479592</v>
      </c>
      <c r="E9" s="97">
        <v>1.1000000000000001</v>
      </c>
      <c r="F9" s="97">
        <v>1.3</v>
      </c>
      <c r="G9" s="17" t="s">
        <v>417</v>
      </c>
      <c r="H9" s="98">
        <v>73.046875</v>
      </c>
      <c r="I9" s="98">
        <v>23.6328125</v>
      </c>
      <c r="J9" s="98">
        <v>2.734375</v>
      </c>
      <c r="K9" s="98">
        <v>0</v>
      </c>
      <c r="L9" s="98">
        <v>0.5859375</v>
      </c>
      <c r="M9" s="98">
        <v>0</v>
      </c>
      <c r="N9" s="98">
        <v>0</v>
      </c>
      <c r="O9" s="98">
        <v>0</v>
      </c>
      <c r="P9" s="98">
        <f t="shared" si="0"/>
        <v>100</v>
      </c>
    </row>
    <row r="10" spans="1:16">
      <c r="A10" s="197" t="s">
        <v>695</v>
      </c>
      <c r="B10" s="124"/>
      <c r="C10" s="124"/>
      <c r="D10" s="124"/>
      <c r="E10" s="124"/>
      <c r="G10" s="11"/>
    </row>
    <row r="11" spans="1:16">
      <c r="A11" s="197" t="s">
        <v>694</v>
      </c>
      <c r="B11" s="124"/>
      <c r="C11" s="124"/>
      <c r="D11" s="124"/>
      <c r="E11" s="124"/>
      <c r="G11" s="11"/>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
  <dimension ref="A1:F65"/>
  <sheetViews>
    <sheetView zoomScaleNormal="100" workbookViewId="0">
      <selection sqref="A1:D1"/>
    </sheetView>
  </sheetViews>
  <sheetFormatPr defaultColWidth="9.125" defaultRowHeight="13.8"/>
  <cols>
    <col min="1" max="1" width="18" style="31" customWidth="1"/>
    <col min="2" max="2" width="9.125" style="6" customWidth="1"/>
    <col min="3" max="3" width="16.375" style="11" customWidth="1"/>
    <col min="4" max="4" width="15" style="11" customWidth="1"/>
    <col min="5" max="16384" width="9.125" style="6"/>
  </cols>
  <sheetData>
    <row r="1" spans="1:6" ht="38.25" customHeight="1">
      <c r="A1" s="232" t="s">
        <v>644</v>
      </c>
      <c r="B1" s="235"/>
      <c r="C1" s="235"/>
      <c r="D1" s="235"/>
      <c r="E1" s="28"/>
    </row>
    <row r="2" spans="1:6">
      <c r="A2" s="58" t="s">
        <v>679</v>
      </c>
      <c r="B2" s="9" t="s">
        <v>57</v>
      </c>
      <c r="C2" s="9" t="s">
        <v>680</v>
      </c>
      <c r="D2" s="9" t="s">
        <v>65</v>
      </c>
    </row>
    <row r="3" spans="1:6">
      <c r="A3" s="31" t="s">
        <v>132</v>
      </c>
      <c r="B3" s="11" t="s">
        <v>99</v>
      </c>
      <c r="C3" s="11">
        <v>0.01</v>
      </c>
      <c r="D3" s="11" t="s">
        <v>202</v>
      </c>
    </row>
    <row r="4" spans="1:6">
      <c r="A4" s="59" t="s">
        <v>132</v>
      </c>
      <c r="B4" s="29" t="s">
        <v>113</v>
      </c>
      <c r="C4" s="29">
        <v>0.01</v>
      </c>
      <c r="D4" s="12" t="s">
        <v>202</v>
      </c>
    </row>
    <row r="5" spans="1:6">
      <c r="F5" s="30"/>
    </row>
    <row r="6" spans="1:6">
      <c r="F6" s="30"/>
    </row>
    <row r="7" spans="1:6">
      <c r="F7" s="30"/>
    </row>
    <row r="8" spans="1:6">
      <c r="F8" s="30"/>
    </row>
    <row r="9" spans="1:6">
      <c r="F9" s="30"/>
    </row>
    <row r="10" spans="1:6">
      <c r="F10" s="30"/>
    </row>
    <row r="11" spans="1:6">
      <c r="F11" s="30"/>
    </row>
    <row r="12" spans="1:6">
      <c r="F12" s="30"/>
    </row>
    <row r="13" spans="1:6">
      <c r="F13" s="30"/>
    </row>
    <row r="14" spans="1:6">
      <c r="F14" s="30"/>
    </row>
    <row r="15" spans="1:6">
      <c r="F15" s="30"/>
    </row>
    <row r="16" spans="1:6">
      <c r="F16" s="30"/>
    </row>
    <row r="17" spans="6:6">
      <c r="F17" s="30"/>
    </row>
    <row r="18" spans="6:6">
      <c r="F18" s="30"/>
    </row>
    <row r="19" spans="6:6">
      <c r="F19" s="30"/>
    </row>
    <row r="20" spans="6:6">
      <c r="F20" s="30"/>
    </row>
    <row r="21" spans="6:6">
      <c r="F21" s="30"/>
    </row>
    <row r="22" spans="6:6">
      <c r="F22" s="30"/>
    </row>
    <row r="23" spans="6:6">
      <c r="F23" s="30"/>
    </row>
    <row r="24" spans="6:6">
      <c r="F24" s="30"/>
    </row>
    <row r="25" spans="6:6">
      <c r="F25" s="30"/>
    </row>
    <row r="26" spans="6:6">
      <c r="F26" s="30"/>
    </row>
    <row r="27" spans="6:6">
      <c r="F27" s="30"/>
    </row>
    <row r="28" spans="6:6">
      <c r="F28" s="30"/>
    </row>
    <row r="29" spans="6:6">
      <c r="F29" s="30"/>
    </row>
    <row r="30" spans="6:6">
      <c r="F30" s="30"/>
    </row>
    <row r="31" spans="6:6">
      <c r="F31" s="30"/>
    </row>
    <row r="32" spans="6:6">
      <c r="F32" s="30"/>
    </row>
    <row r="33" spans="6:6">
      <c r="F33" s="30"/>
    </row>
    <row r="34" spans="6:6">
      <c r="F34" s="30"/>
    </row>
    <row r="35" spans="6:6">
      <c r="F35" s="30"/>
    </row>
    <row r="36" spans="6:6">
      <c r="F36" s="30"/>
    </row>
    <row r="37" spans="6:6">
      <c r="F37" s="30"/>
    </row>
    <row r="38" spans="6:6">
      <c r="F38" s="30"/>
    </row>
    <row r="39" spans="6:6">
      <c r="F39" s="30"/>
    </row>
    <row r="40" spans="6:6">
      <c r="F40" s="30"/>
    </row>
    <row r="41" spans="6:6">
      <c r="F41" s="30"/>
    </row>
    <row r="42" spans="6:6">
      <c r="F42" s="30"/>
    </row>
    <row r="43" spans="6:6">
      <c r="F43" s="30"/>
    </row>
    <row r="44" spans="6:6">
      <c r="F44" s="30"/>
    </row>
    <row r="45" spans="6:6">
      <c r="F45" s="30"/>
    </row>
    <row r="46" spans="6:6">
      <c r="F46" s="30"/>
    </row>
    <row r="47" spans="6:6">
      <c r="F47" s="30"/>
    </row>
    <row r="48" spans="6:6">
      <c r="F48" s="30"/>
    </row>
    <row r="49" spans="6:6">
      <c r="F49" s="30"/>
    </row>
    <row r="50" spans="6:6">
      <c r="F50" s="30"/>
    </row>
    <row r="51" spans="6:6">
      <c r="F51" s="30"/>
    </row>
    <row r="52" spans="6:6">
      <c r="F52" s="30"/>
    </row>
    <row r="53" spans="6:6">
      <c r="F53" s="30"/>
    </row>
    <row r="54" spans="6:6">
      <c r="F54" s="30"/>
    </row>
    <row r="55" spans="6:6">
      <c r="F55" s="30"/>
    </row>
    <row r="56" spans="6:6">
      <c r="F56" s="30"/>
    </row>
    <row r="57" spans="6:6">
      <c r="F57" s="30"/>
    </row>
    <row r="58" spans="6:6">
      <c r="F58" s="30"/>
    </row>
    <row r="59" spans="6:6">
      <c r="F59" s="30"/>
    </row>
    <row r="60" spans="6:6">
      <c r="F60" s="30"/>
    </row>
    <row r="61" spans="6:6">
      <c r="F61" s="30"/>
    </row>
    <row r="62" spans="6:6">
      <c r="F62" s="30"/>
    </row>
    <row r="63" spans="6:6">
      <c r="F63" s="30"/>
    </row>
    <row r="64" spans="6:6">
      <c r="F64" s="30"/>
    </row>
    <row r="65" spans="6:6">
      <c r="F65" s="30"/>
    </row>
  </sheetData>
  <mergeCells count="1">
    <mergeCell ref="A1:D1"/>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dimension ref="A1:L19"/>
  <sheetViews>
    <sheetView zoomScaleNormal="100" workbookViewId="0">
      <pane xSplit="1" topLeftCell="B1" activePane="topRight" state="frozen"/>
      <selection pane="topRight"/>
    </sheetView>
  </sheetViews>
  <sheetFormatPr defaultColWidth="9.125" defaultRowHeight="13.8"/>
  <cols>
    <col min="1" max="1" width="11.75" style="6" customWidth="1"/>
    <col min="2" max="2" width="14.875" style="11" bestFit="1" customWidth="1"/>
    <col min="3" max="3" width="9.625" style="37" customWidth="1"/>
    <col min="4" max="4" width="11" style="37" customWidth="1"/>
    <col min="5" max="5" width="14.125" style="43" customWidth="1"/>
    <col min="6" max="6" width="11.125" style="43" customWidth="1"/>
    <col min="7" max="7" width="20.25" style="11" bestFit="1" customWidth="1"/>
    <col min="8" max="8" width="7.25" style="42" bestFit="1" customWidth="1"/>
    <col min="9" max="9" width="8" style="42" bestFit="1" customWidth="1"/>
    <col min="10" max="10" width="14.75" style="42" bestFit="1" customWidth="1"/>
    <col min="11" max="11" width="17" style="42" bestFit="1" customWidth="1"/>
    <col min="12" max="12" width="14" style="43" bestFit="1" customWidth="1"/>
    <col min="13" max="16384" width="9.125" style="11"/>
  </cols>
  <sheetData>
    <row r="1" spans="1:12" ht="23.25" customHeight="1">
      <c r="A1" s="99" t="s">
        <v>728</v>
      </c>
      <c r="B1" s="16"/>
    </row>
    <row r="2" spans="1:12" s="16" customFormat="1" ht="55.2">
      <c r="A2" s="35" t="s">
        <v>177</v>
      </c>
      <c r="B2" s="13" t="s">
        <v>102</v>
      </c>
      <c r="C2" s="14" t="s">
        <v>672</v>
      </c>
      <c r="D2" s="14" t="s">
        <v>673</v>
      </c>
      <c r="E2" s="100" t="s">
        <v>674</v>
      </c>
      <c r="F2" s="100" t="s">
        <v>675</v>
      </c>
      <c r="G2" s="15" t="s">
        <v>160</v>
      </c>
      <c r="H2" s="23" t="s">
        <v>96</v>
      </c>
      <c r="I2" s="23" t="s">
        <v>155</v>
      </c>
      <c r="J2" s="101" t="s">
        <v>197</v>
      </c>
      <c r="K2" s="101" t="s">
        <v>198</v>
      </c>
      <c r="L2" s="102" t="s">
        <v>199</v>
      </c>
    </row>
    <row r="3" spans="1:12">
      <c r="A3" s="11" t="s">
        <v>252</v>
      </c>
      <c r="B3" s="11" t="s">
        <v>275</v>
      </c>
      <c r="C3" s="37">
        <v>639611</v>
      </c>
      <c r="D3" s="37">
        <v>5583655</v>
      </c>
      <c r="E3" s="43">
        <v>1.2</v>
      </c>
      <c r="F3" s="43">
        <v>1.6</v>
      </c>
      <c r="G3" s="16" t="s">
        <v>276</v>
      </c>
      <c r="H3" s="89">
        <v>15.6</v>
      </c>
      <c r="I3" s="103">
        <v>5.17</v>
      </c>
      <c r="J3" s="103">
        <f>(H3-(I3*1.6486))*2.4973</f>
        <v>17.672737807399997</v>
      </c>
      <c r="K3" s="103">
        <f>I3*7.5852</f>
        <v>39.215484000000004</v>
      </c>
      <c r="L3" s="104">
        <f>K3+J3</f>
        <v>56.888221807400001</v>
      </c>
    </row>
    <row r="4" spans="1:12">
      <c r="A4" s="11" t="s">
        <v>255</v>
      </c>
      <c r="B4" s="11" t="s">
        <v>281</v>
      </c>
      <c r="C4" s="37">
        <v>640770</v>
      </c>
      <c r="D4" s="37">
        <v>5590534</v>
      </c>
      <c r="E4" s="43">
        <v>0.3</v>
      </c>
      <c r="F4" s="43">
        <v>0.4</v>
      </c>
      <c r="G4" s="41" t="s">
        <v>276</v>
      </c>
      <c r="H4" s="43">
        <v>16.399999999999999</v>
      </c>
      <c r="I4" s="103">
        <v>4.3899999999999997</v>
      </c>
      <c r="J4" s="103">
        <f t="shared" ref="J4:J18" si="0">(H4-(I4*1.6486))*2.4973</f>
        <v>22.881875855799997</v>
      </c>
      <c r="K4" s="103">
        <f t="shared" ref="K4:K18" si="1">I4*7.5852</f>
        <v>33.299028</v>
      </c>
      <c r="L4" s="104">
        <f t="shared" ref="L4:L18" si="2">K4+J4</f>
        <v>56.180903855799997</v>
      </c>
    </row>
    <row r="5" spans="1:12">
      <c r="A5" s="11" t="s">
        <v>255</v>
      </c>
      <c r="B5" s="11" t="s">
        <v>282</v>
      </c>
      <c r="C5" s="37">
        <v>640770</v>
      </c>
      <c r="D5" s="37">
        <v>5590534</v>
      </c>
      <c r="E5" s="43">
        <v>1.4</v>
      </c>
      <c r="F5" s="43">
        <v>1.9</v>
      </c>
      <c r="G5" s="11" t="s">
        <v>283</v>
      </c>
      <c r="H5" s="43">
        <v>13.5</v>
      </c>
      <c r="I5" s="103">
        <v>5.22</v>
      </c>
      <c r="J5" s="103">
        <f t="shared" si="0"/>
        <v>12.222555368400002</v>
      </c>
      <c r="K5" s="103">
        <f t="shared" si="1"/>
        <v>39.594743999999999</v>
      </c>
      <c r="L5" s="104">
        <f t="shared" si="2"/>
        <v>51.817299368400001</v>
      </c>
    </row>
    <row r="6" spans="1:12">
      <c r="A6" s="11" t="s">
        <v>263</v>
      </c>
      <c r="B6" s="11" t="s">
        <v>306</v>
      </c>
      <c r="C6" s="37">
        <v>681164</v>
      </c>
      <c r="D6" s="37">
        <v>5526167</v>
      </c>
      <c r="E6" s="43">
        <v>0.5</v>
      </c>
      <c r="F6" s="43">
        <v>1</v>
      </c>
      <c r="G6" s="4" t="s">
        <v>110</v>
      </c>
      <c r="H6" s="43">
        <v>16.100000000000001</v>
      </c>
      <c r="I6" s="103">
        <v>4.46</v>
      </c>
      <c r="J6" s="103">
        <f t="shared" si="0"/>
        <v>21.844492441200007</v>
      </c>
      <c r="K6" s="103">
        <f t="shared" si="1"/>
        <v>33.829992000000004</v>
      </c>
      <c r="L6" s="104">
        <f t="shared" si="2"/>
        <v>55.674484441200008</v>
      </c>
    </row>
    <row r="7" spans="1:12">
      <c r="A7" s="11" t="s">
        <v>268</v>
      </c>
      <c r="B7" s="11" t="s">
        <v>313</v>
      </c>
      <c r="C7" s="37">
        <v>676514</v>
      </c>
      <c r="D7" s="37">
        <v>5535221</v>
      </c>
      <c r="E7" s="43">
        <v>0.6</v>
      </c>
      <c r="F7" s="43">
        <v>1</v>
      </c>
      <c r="G7" s="4" t="s">
        <v>110</v>
      </c>
      <c r="H7" s="43">
        <v>19.600000000000001</v>
      </c>
      <c r="I7" s="103">
        <v>4.21</v>
      </c>
      <c r="J7" s="103">
        <f t="shared" si="0"/>
        <v>31.614304636200007</v>
      </c>
      <c r="K7" s="103">
        <f t="shared" si="1"/>
        <v>31.933692000000001</v>
      </c>
      <c r="L7" s="104">
        <f t="shared" si="2"/>
        <v>63.547996636200011</v>
      </c>
    </row>
    <row r="8" spans="1:12">
      <c r="A8" s="11" t="s">
        <v>316</v>
      </c>
      <c r="B8" s="11" t="s">
        <v>329</v>
      </c>
      <c r="C8" s="37">
        <v>681513</v>
      </c>
      <c r="D8" s="37">
        <v>5530143</v>
      </c>
      <c r="E8" s="43">
        <v>0.4</v>
      </c>
      <c r="F8" s="43">
        <v>0.5</v>
      </c>
      <c r="G8" s="11" t="s">
        <v>332</v>
      </c>
      <c r="H8" s="43">
        <v>18.8</v>
      </c>
      <c r="I8" s="42">
        <v>3.71</v>
      </c>
      <c r="J8" s="103">
        <f t="shared" si="0"/>
        <v>31.674989026200002</v>
      </c>
      <c r="K8" s="103">
        <f t="shared" si="1"/>
        <v>28.141092</v>
      </c>
      <c r="L8" s="104">
        <f t="shared" si="2"/>
        <v>59.816081026200003</v>
      </c>
    </row>
    <row r="9" spans="1:12">
      <c r="A9" s="11" t="s">
        <v>316</v>
      </c>
      <c r="B9" s="11" t="s">
        <v>330</v>
      </c>
      <c r="C9" s="37">
        <v>681513</v>
      </c>
      <c r="D9" s="37">
        <v>5530143</v>
      </c>
      <c r="E9" s="43">
        <v>2.2000000000000002</v>
      </c>
      <c r="F9" s="43">
        <v>2.4</v>
      </c>
      <c r="G9" s="11" t="s">
        <v>331</v>
      </c>
      <c r="H9" s="43">
        <v>18</v>
      </c>
      <c r="I9" s="42">
        <v>4.07</v>
      </c>
      <c r="J9" s="103">
        <f t="shared" si="0"/>
        <v>28.1950114654</v>
      </c>
      <c r="K9" s="103">
        <f t="shared" si="1"/>
        <v>30.871764000000002</v>
      </c>
      <c r="L9" s="104">
        <f t="shared" si="2"/>
        <v>59.066775465399999</v>
      </c>
    </row>
    <row r="10" spans="1:12">
      <c r="A10" s="11" t="s">
        <v>322</v>
      </c>
      <c r="B10" s="11" t="s">
        <v>379</v>
      </c>
      <c r="C10" s="37">
        <v>687920</v>
      </c>
      <c r="D10" s="37">
        <v>5530535</v>
      </c>
      <c r="E10" s="43">
        <v>1.3</v>
      </c>
      <c r="F10" s="43">
        <v>1.7</v>
      </c>
      <c r="G10" s="11" t="s">
        <v>110</v>
      </c>
      <c r="H10" s="43">
        <v>16.399999999999999</v>
      </c>
      <c r="I10" s="42">
        <v>4.03</v>
      </c>
      <c r="J10" s="103">
        <f t="shared" si="0"/>
        <v>24.364013416599992</v>
      </c>
      <c r="K10" s="103">
        <f t="shared" si="1"/>
        <v>30.568356000000005</v>
      </c>
      <c r="L10" s="104">
        <f t="shared" si="2"/>
        <v>54.932369416599997</v>
      </c>
    </row>
    <row r="11" spans="1:12">
      <c r="A11" s="11" t="s">
        <v>324</v>
      </c>
      <c r="B11" s="11" t="s">
        <v>358</v>
      </c>
      <c r="C11" s="37">
        <v>662990</v>
      </c>
      <c r="D11" s="37">
        <v>5550495</v>
      </c>
      <c r="E11" s="43">
        <v>0.2</v>
      </c>
      <c r="F11" s="43">
        <v>0.3</v>
      </c>
      <c r="G11" s="11" t="s">
        <v>332</v>
      </c>
      <c r="H11" s="43">
        <v>20.7</v>
      </c>
      <c r="I11" s="42">
        <v>4.8099999999999996</v>
      </c>
      <c r="J11" s="103">
        <f t="shared" si="0"/>
        <v>31.891105368199998</v>
      </c>
      <c r="K11" s="103">
        <f t="shared" si="1"/>
        <v>36.484811999999998</v>
      </c>
      <c r="L11" s="104">
        <f t="shared" si="2"/>
        <v>68.375917368199993</v>
      </c>
    </row>
    <row r="12" spans="1:12">
      <c r="A12" s="11" t="s">
        <v>324</v>
      </c>
      <c r="B12" s="11" t="s">
        <v>356</v>
      </c>
      <c r="C12" s="37">
        <v>662990</v>
      </c>
      <c r="D12" s="37">
        <v>5550495</v>
      </c>
      <c r="E12" s="43">
        <v>1.3</v>
      </c>
      <c r="F12" s="43">
        <v>1.4</v>
      </c>
      <c r="G12" s="11" t="s">
        <v>210</v>
      </c>
      <c r="H12" s="43">
        <v>21.7</v>
      </c>
      <c r="I12" s="42">
        <v>4.3600000000000003</v>
      </c>
      <c r="J12" s="103">
        <f t="shared" si="0"/>
        <v>36.241077319199995</v>
      </c>
      <c r="K12" s="103">
        <f t="shared" si="1"/>
        <v>33.071472000000007</v>
      </c>
      <c r="L12" s="104">
        <f t="shared" si="2"/>
        <v>69.312549319200002</v>
      </c>
    </row>
    <row r="13" spans="1:12">
      <c r="A13" s="11" t="s">
        <v>324</v>
      </c>
      <c r="B13" s="11" t="s">
        <v>385</v>
      </c>
      <c r="C13" s="37">
        <v>662990</v>
      </c>
      <c r="D13" s="37">
        <v>5550495</v>
      </c>
      <c r="E13" s="43">
        <v>2.1</v>
      </c>
      <c r="F13" s="43">
        <v>2.2000000000000002</v>
      </c>
      <c r="G13" s="11" t="s">
        <v>386</v>
      </c>
      <c r="H13" s="43">
        <v>25</v>
      </c>
      <c r="I13" s="42">
        <v>3.29</v>
      </c>
      <c r="J13" s="103">
        <f t="shared" si="0"/>
        <v>48.887409513800002</v>
      </c>
      <c r="K13" s="103">
        <f t="shared" si="1"/>
        <v>24.955308000000002</v>
      </c>
      <c r="L13" s="104">
        <f t="shared" si="2"/>
        <v>73.842717513800011</v>
      </c>
    </row>
    <row r="14" spans="1:12">
      <c r="A14" s="11" t="s">
        <v>325</v>
      </c>
      <c r="B14" s="11" t="s">
        <v>381</v>
      </c>
      <c r="C14" s="37">
        <v>639951</v>
      </c>
      <c r="D14" s="37">
        <v>5578517</v>
      </c>
      <c r="E14" s="43">
        <v>0.2</v>
      </c>
      <c r="F14" s="43">
        <v>0.3</v>
      </c>
      <c r="G14" s="11" t="s">
        <v>333</v>
      </c>
      <c r="H14" s="43">
        <v>13.6</v>
      </c>
      <c r="I14" s="42">
        <v>4.8099999999999996</v>
      </c>
      <c r="J14" s="103">
        <f t="shared" si="0"/>
        <v>14.160275368200001</v>
      </c>
      <c r="K14" s="103">
        <f t="shared" si="1"/>
        <v>36.484811999999998</v>
      </c>
      <c r="L14" s="104">
        <f t="shared" si="2"/>
        <v>50.645087368199995</v>
      </c>
    </row>
    <row r="15" spans="1:12">
      <c r="A15" s="11" t="s">
        <v>327</v>
      </c>
      <c r="B15" s="11" t="s">
        <v>382</v>
      </c>
      <c r="C15" s="37">
        <v>617818</v>
      </c>
      <c r="D15" s="37">
        <v>5578055</v>
      </c>
      <c r="E15" s="43">
        <v>1</v>
      </c>
      <c r="F15" s="43">
        <v>1.2</v>
      </c>
      <c r="G15" s="11" t="s">
        <v>110</v>
      </c>
      <c r="H15" s="43">
        <v>15.7</v>
      </c>
      <c r="I15" s="42">
        <v>5.98</v>
      </c>
      <c r="J15" s="103">
        <f t="shared" si="0"/>
        <v>14.587658295599995</v>
      </c>
      <c r="K15" s="103">
        <f t="shared" si="1"/>
        <v>45.359496000000007</v>
      </c>
      <c r="L15" s="104">
        <f t="shared" si="2"/>
        <v>59.947154295600001</v>
      </c>
    </row>
    <row r="16" spans="1:12">
      <c r="A16" s="11" t="s">
        <v>363</v>
      </c>
      <c r="B16" s="11" t="s">
        <v>367</v>
      </c>
      <c r="C16" s="37">
        <v>655819.26</v>
      </c>
      <c r="D16" s="37">
        <v>5478159.9699999997</v>
      </c>
      <c r="E16" s="43">
        <v>0.6</v>
      </c>
      <c r="F16" s="43">
        <v>0.8</v>
      </c>
      <c r="G16" s="11" t="s">
        <v>371</v>
      </c>
      <c r="H16" s="43">
        <v>10.1</v>
      </c>
      <c r="I16" s="42">
        <v>3.14</v>
      </c>
      <c r="J16" s="103">
        <f t="shared" si="0"/>
        <v>12.295196830799998</v>
      </c>
      <c r="K16" s="103">
        <f t="shared" si="1"/>
        <v>23.817528000000003</v>
      </c>
      <c r="L16" s="104">
        <f t="shared" si="2"/>
        <v>36.112724830800005</v>
      </c>
    </row>
    <row r="17" spans="1:12">
      <c r="A17" s="11" t="s">
        <v>363</v>
      </c>
      <c r="B17" s="11" t="s">
        <v>368</v>
      </c>
      <c r="C17" s="37">
        <v>655819.26</v>
      </c>
      <c r="D17" s="37">
        <v>5478159.9699999997</v>
      </c>
      <c r="E17" s="43">
        <v>2.1</v>
      </c>
      <c r="F17" s="43">
        <v>2.2999999999999998</v>
      </c>
      <c r="G17" s="11" t="s">
        <v>210</v>
      </c>
      <c r="H17" s="43">
        <v>9.35</v>
      </c>
      <c r="I17" s="42">
        <v>3</v>
      </c>
      <c r="J17" s="103">
        <f t="shared" si="0"/>
        <v>10.998608659999999</v>
      </c>
      <c r="K17" s="103">
        <f t="shared" si="1"/>
        <v>22.755600000000001</v>
      </c>
      <c r="L17" s="104">
        <f t="shared" si="2"/>
        <v>33.754208660000003</v>
      </c>
    </row>
    <row r="18" spans="1:12">
      <c r="A18" s="12" t="s">
        <v>364</v>
      </c>
      <c r="B18" s="12" t="s">
        <v>365</v>
      </c>
      <c r="C18" s="105">
        <v>655249.64</v>
      </c>
      <c r="D18" s="105">
        <v>5479074.5999999996</v>
      </c>
      <c r="E18" s="106">
        <v>1.5</v>
      </c>
      <c r="F18" s="106">
        <v>1.7</v>
      </c>
      <c r="G18" s="12" t="s">
        <v>110</v>
      </c>
      <c r="H18" s="106">
        <v>14.1</v>
      </c>
      <c r="I18" s="107">
        <v>5.54</v>
      </c>
      <c r="J18" s="108">
        <f t="shared" si="0"/>
        <v>12.403479758799996</v>
      </c>
      <c r="K18" s="108">
        <f t="shared" si="1"/>
        <v>42.022008</v>
      </c>
      <c r="L18" s="109">
        <f t="shared" si="2"/>
        <v>54.425487758799996</v>
      </c>
    </row>
    <row r="19" spans="1:12">
      <c r="A19" s="11"/>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65"/>
  <sheetViews>
    <sheetView zoomScaleNormal="100" workbookViewId="0">
      <pane ySplit="2" topLeftCell="A34" activePane="bottomLeft" state="frozen"/>
      <selection pane="bottomLeft" sqref="A1:D1"/>
    </sheetView>
  </sheetViews>
  <sheetFormatPr defaultColWidth="9.125" defaultRowHeight="12"/>
  <cols>
    <col min="1" max="1" width="14.625" style="134" customWidth="1"/>
    <col min="2" max="2" width="9.125" style="133"/>
    <col min="3" max="3" width="15" style="133" customWidth="1"/>
    <col min="4" max="4" width="9" style="133" customWidth="1"/>
    <col min="5" max="16384" width="9.125" style="124"/>
  </cols>
  <sheetData>
    <row r="1" spans="1:5" ht="38.25" customHeight="1">
      <c r="A1" s="236" t="s">
        <v>727</v>
      </c>
      <c r="B1" s="237"/>
      <c r="C1" s="237"/>
      <c r="D1" s="237"/>
    </row>
    <row r="2" spans="1:5" ht="13.8">
      <c r="A2" s="58" t="s">
        <v>679</v>
      </c>
      <c r="B2" s="9" t="s">
        <v>57</v>
      </c>
      <c r="C2" s="9" t="s">
        <v>680</v>
      </c>
      <c r="D2" s="9" t="s">
        <v>65</v>
      </c>
    </row>
    <row r="3" spans="1:5" ht="13.8">
      <c r="A3" s="16" t="s">
        <v>133</v>
      </c>
      <c r="B3" s="16" t="s">
        <v>66</v>
      </c>
      <c r="C3" s="11">
        <v>2E-3</v>
      </c>
      <c r="D3" s="16" t="s">
        <v>67</v>
      </c>
    </row>
    <row r="4" spans="1:5" ht="13.8">
      <c r="A4" s="16" t="s">
        <v>133</v>
      </c>
      <c r="B4" s="11" t="s">
        <v>536</v>
      </c>
      <c r="C4" s="11">
        <v>0.01</v>
      </c>
      <c r="D4" s="16" t="s">
        <v>92</v>
      </c>
    </row>
    <row r="5" spans="1:5" ht="13.8">
      <c r="A5" s="16" t="s">
        <v>133</v>
      </c>
      <c r="B5" s="16" t="s">
        <v>68</v>
      </c>
      <c r="C5" s="11">
        <v>0.1</v>
      </c>
      <c r="D5" s="16" t="s">
        <v>67</v>
      </c>
    </row>
    <row r="6" spans="1:5" ht="13.8">
      <c r="A6" s="16" t="s">
        <v>133</v>
      </c>
      <c r="B6" s="16" t="s">
        <v>97</v>
      </c>
      <c r="C6" s="11">
        <v>0.5</v>
      </c>
      <c r="D6" s="16" t="s">
        <v>93</v>
      </c>
    </row>
    <row r="7" spans="1:5" ht="13.8">
      <c r="A7" s="16" t="s">
        <v>133</v>
      </c>
      <c r="B7" s="16" t="s">
        <v>537</v>
      </c>
      <c r="C7" s="11">
        <v>1</v>
      </c>
      <c r="D7" s="16" t="s">
        <v>67</v>
      </c>
      <c r="E7" s="131"/>
    </row>
    <row r="8" spans="1:5" ht="13.8">
      <c r="A8" s="16" t="s">
        <v>133</v>
      </c>
      <c r="B8" s="16" t="s">
        <v>98</v>
      </c>
      <c r="C8" s="11">
        <v>0.5</v>
      </c>
      <c r="D8" s="16" t="s">
        <v>67</v>
      </c>
      <c r="E8" s="131"/>
    </row>
    <row r="9" spans="1:5" ht="13.8">
      <c r="A9" s="16" t="s">
        <v>133</v>
      </c>
      <c r="B9" s="16" t="s">
        <v>112</v>
      </c>
      <c r="C9" s="11">
        <v>0.1</v>
      </c>
      <c r="D9" s="16" t="s">
        <v>67</v>
      </c>
      <c r="E9" s="131"/>
    </row>
    <row r="10" spans="1:5" ht="13.8">
      <c r="A10" s="16" t="s">
        <v>133</v>
      </c>
      <c r="B10" s="16" t="s">
        <v>131</v>
      </c>
      <c r="C10" s="11">
        <v>0.02</v>
      </c>
      <c r="D10" s="16" t="s">
        <v>67</v>
      </c>
      <c r="E10" s="131"/>
    </row>
    <row r="11" spans="1:5" ht="13.8">
      <c r="A11" s="16" t="s">
        <v>133</v>
      </c>
      <c r="B11" s="16" t="s">
        <v>99</v>
      </c>
      <c r="C11" s="11">
        <v>0.01</v>
      </c>
      <c r="D11" s="16" t="s">
        <v>92</v>
      </c>
      <c r="E11" s="131"/>
    </row>
    <row r="12" spans="1:5" ht="13.8">
      <c r="A12" s="16" t="s">
        <v>133</v>
      </c>
      <c r="B12" s="16" t="s">
        <v>128</v>
      </c>
      <c r="C12" s="11">
        <v>0.01</v>
      </c>
      <c r="D12" s="16" t="s">
        <v>67</v>
      </c>
      <c r="E12" s="131"/>
    </row>
    <row r="13" spans="1:5" ht="13.8">
      <c r="A13" s="16" t="s">
        <v>133</v>
      </c>
      <c r="B13" s="16" t="s">
        <v>69</v>
      </c>
      <c r="C13" s="11">
        <v>0.01</v>
      </c>
      <c r="D13" s="16" t="s">
        <v>67</v>
      </c>
      <c r="E13" s="131"/>
    </row>
    <row r="14" spans="1:5" ht="13.8">
      <c r="A14" s="16" t="s">
        <v>133</v>
      </c>
      <c r="B14" s="16" t="s">
        <v>70</v>
      </c>
      <c r="C14" s="11">
        <v>0.1</v>
      </c>
      <c r="D14" s="16" t="s">
        <v>67</v>
      </c>
      <c r="E14" s="131"/>
    </row>
    <row r="15" spans="1:5" ht="13.8">
      <c r="A15" s="16" t="s">
        <v>133</v>
      </c>
      <c r="B15" s="16" t="s">
        <v>100</v>
      </c>
      <c r="C15" s="11">
        <v>1</v>
      </c>
      <c r="D15" s="16" t="s">
        <v>67</v>
      </c>
      <c r="E15" s="131"/>
    </row>
    <row r="16" spans="1:5" ht="13.8">
      <c r="A16" s="16" t="s">
        <v>133</v>
      </c>
      <c r="B16" s="16" t="s">
        <v>71</v>
      </c>
      <c r="C16" s="11">
        <v>0.02</v>
      </c>
      <c r="D16" s="16" t="s">
        <v>67</v>
      </c>
      <c r="E16" s="131"/>
    </row>
    <row r="17" spans="1:5" ht="13.8">
      <c r="A17" s="16" t="s">
        <v>133</v>
      </c>
      <c r="B17" s="16" t="s">
        <v>116</v>
      </c>
      <c r="C17" s="11">
        <v>0.2</v>
      </c>
      <c r="D17" s="16" t="s">
        <v>67</v>
      </c>
      <c r="E17" s="131"/>
    </row>
    <row r="18" spans="1:5" ht="13.8">
      <c r="A18" s="16" t="s">
        <v>133</v>
      </c>
      <c r="B18" s="16" t="s">
        <v>123</v>
      </c>
      <c r="C18" s="11">
        <v>0.1</v>
      </c>
      <c r="D18" s="16" t="s">
        <v>67</v>
      </c>
      <c r="E18" s="131"/>
    </row>
    <row r="19" spans="1:5" ht="13.8">
      <c r="A19" s="16" t="s">
        <v>133</v>
      </c>
      <c r="B19" s="16" t="s">
        <v>125</v>
      </c>
      <c r="C19" s="11">
        <v>0.1</v>
      </c>
      <c r="D19" s="16" t="s">
        <v>67</v>
      </c>
      <c r="E19" s="131"/>
    </row>
    <row r="20" spans="1:5" ht="13.8">
      <c r="A20" s="16" t="s">
        <v>133</v>
      </c>
      <c r="B20" s="16" t="s">
        <v>72</v>
      </c>
      <c r="C20" s="11">
        <v>0.1</v>
      </c>
      <c r="D20" s="16" t="s">
        <v>67</v>
      </c>
      <c r="E20" s="131"/>
    </row>
    <row r="21" spans="1:5" ht="13.8">
      <c r="A21" s="16" t="s">
        <v>133</v>
      </c>
      <c r="B21" s="11" t="s">
        <v>538</v>
      </c>
      <c r="C21" s="11">
        <v>0.01</v>
      </c>
      <c r="D21" s="16" t="s">
        <v>92</v>
      </c>
      <c r="E21" s="131"/>
    </row>
    <row r="22" spans="1:5" ht="13.8">
      <c r="A22" s="16" t="s">
        <v>133</v>
      </c>
      <c r="B22" s="16" t="s">
        <v>117</v>
      </c>
      <c r="C22" s="11">
        <v>0.02</v>
      </c>
      <c r="D22" s="16" t="s">
        <v>67</v>
      </c>
      <c r="E22" s="131"/>
    </row>
    <row r="23" spans="1:5" ht="13.8">
      <c r="A23" s="16" t="s">
        <v>133</v>
      </c>
      <c r="B23" s="16" t="s">
        <v>122</v>
      </c>
      <c r="C23" s="11">
        <v>0.1</v>
      </c>
      <c r="D23" s="16" t="s">
        <v>67</v>
      </c>
      <c r="E23" s="131"/>
    </row>
    <row r="24" spans="1:5" ht="13.8">
      <c r="A24" s="16" t="s">
        <v>133</v>
      </c>
      <c r="B24" s="16" t="s">
        <v>118</v>
      </c>
      <c r="C24" s="11">
        <v>0.1</v>
      </c>
      <c r="D24" s="16" t="s">
        <v>67</v>
      </c>
      <c r="E24" s="131"/>
    </row>
    <row r="25" spans="1:5" ht="13.8">
      <c r="A25" s="16" t="s">
        <v>133</v>
      </c>
      <c r="B25" s="16" t="s">
        <v>73</v>
      </c>
      <c r="C25" s="11">
        <v>0.1</v>
      </c>
      <c r="D25" s="16" t="s">
        <v>67</v>
      </c>
      <c r="E25" s="131"/>
    </row>
    <row r="26" spans="1:5" ht="13.8">
      <c r="A26" s="16" t="s">
        <v>133</v>
      </c>
      <c r="B26" s="16" t="s">
        <v>74</v>
      </c>
      <c r="C26" s="11">
        <v>10</v>
      </c>
      <c r="D26" s="16" t="s">
        <v>93</v>
      </c>
      <c r="E26" s="131"/>
    </row>
    <row r="27" spans="1:5" ht="13.8">
      <c r="A27" s="16" t="s">
        <v>133</v>
      </c>
      <c r="B27" s="16" t="s">
        <v>124</v>
      </c>
      <c r="C27" s="11">
        <v>0.1</v>
      </c>
      <c r="D27" s="16" t="s">
        <v>67</v>
      </c>
      <c r="E27" s="131"/>
    </row>
    <row r="28" spans="1:5" ht="13.8">
      <c r="A28" s="16" t="s">
        <v>133</v>
      </c>
      <c r="B28" s="16" t="s">
        <v>492</v>
      </c>
      <c r="C28" s="11">
        <v>0.02</v>
      </c>
      <c r="D28" s="16" t="s">
        <v>67</v>
      </c>
      <c r="E28" s="131"/>
    </row>
    <row r="29" spans="1:5" ht="13.8">
      <c r="A29" s="16" t="s">
        <v>133</v>
      </c>
      <c r="B29" s="11" t="s">
        <v>539</v>
      </c>
      <c r="C29" s="11">
        <v>0.01</v>
      </c>
      <c r="D29" s="16" t="s">
        <v>92</v>
      </c>
      <c r="E29" s="131"/>
    </row>
    <row r="30" spans="1:5" ht="13.8">
      <c r="A30" s="16" t="s">
        <v>133</v>
      </c>
      <c r="B30" s="16" t="s">
        <v>95</v>
      </c>
      <c r="C30" s="11">
        <v>0.5</v>
      </c>
      <c r="D30" s="16" t="s">
        <v>67</v>
      </c>
      <c r="E30" s="131"/>
    </row>
    <row r="31" spans="1:5" ht="13.8">
      <c r="A31" s="16" t="s">
        <v>133</v>
      </c>
      <c r="B31" s="16" t="s">
        <v>111</v>
      </c>
      <c r="C31" s="11">
        <v>0.1</v>
      </c>
      <c r="D31" s="16" t="s">
        <v>67</v>
      </c>
      <c r="E31" s="131"/>
    </row>
    <row r="32" spans="1:5" ht="13.8">
      <c r="A32" s="16" t="s">
        <v>133</v>
      </c>
      <c r="B32" s="16" t="s">
        <v>101</v>
      </c>
      <c r="C32" s="11">
        <v>0.1</v>
      </c>
      <c r="D32" s="16" t="s">
        <v>67</v>
      </c>
      <c r="E32" s="131"/>
    </row>
    <row r="33" spans="1:5" ht="13.8">
      <c r="A33" s="16" t="s">
        <v>133</v>
      </c>
      <c r="B33" s="11" t="s">
        <v>113</v>
      </c>
      <c r="C33" s="11">
        <v>0.01</v>
      </c>
      <c r="D33" s="16" t="s">
        <v>92</v>
      </c>
      <c r="E33" s="131"/>
    </row>
    <row r="34" spans="1:5" ht="13.8">
      <c r="A34" s="16" t="s">
        <v>133</v>
      </c>
      <c r="B34" s="11" t="s">
        <v>540</v>
      </c>
      <c r="C34" s="11">
        <v>1</v>
      </c>
      <c r="D34" s="16" t="s">
        <v>92</v>
      </c>
      <c r="E34" s="131"/>
    </row>
    <row r="35" spans="1:5" ht="13.8">
      <c r="A35" s="16" t="s">
        <v>133</v>
      </c>
      <c r="B35" s="16" t="s">
        <v>75</v>
      </c>
      <c r="C35" s="11">
        <v>0.01</v>
      </c>
      <c r="D35" s="16" t="s">
        <v>67</v>
      </c>
      <c r="E35" s="131"/>
    </row>
    <row r="36" spans="1:5" ht="13.8">
      <c r="A36" s="16" t="s">
        <v>133</v>
      </c>
      <c r="B36" s="11" t="s">
        <v>541</v>
      </c>
      <c r="C36" s="11">
        <v>1E-3</v>
      </c>
      <c r="D36" s="16" t="s">
        <v>92</v>
      </c>
      <c r="E36" s="131"/>
    </row>
    <row r="37" spans="1:5" ht="13.8">
      <c r="A37" s="16" t="s">
        <v>133</v>
      </c>
      <c r="B37" s="16" t="s">
        <v>127</v>
      </c>
      <c r="C37" s="11">
        <v>0.1</v>
      </c>
      <c r="D37" s="16" t="s">
        <v>67</v>
      </c>
    </row>
    <row r="38" spans="1:5" ht="13.8">
      <c r="A38" s="16" t="s">
        <v>133</v>
      </c>
      <c r="B38" s="16" t="s">
        <v>76</v>
      </c>
      <c r="C38" s="11">
        <v>0.02</v>
      </c>
      <c r="D38" s="16" t="s">
        <v>67</v>
      </c>
    </row>
    <row r="39" spans="1:5" ht="13.8">
      <c r="A39" s="16" t="s">
        <v>133</v>
      </c>
      <c r="B39" s="16" t="s">
        <v>77</v>
      </c>
      <c r="C39" s="11">
        <v>0.1</v>
      </c>
      <c r="D39" s="16" t="s">
        <v>67</v>
      </c>
    </row>
    <row r="40" spans="1:5" ht="13.8">
      <c r="A40" s="16" t="s">
        <v>133</v>
      </c>
      <c r="B40" s="11" t="s">
        <v>542</v>
      </c>
      <c r="C40" s="11">
        <v>1E-3</v>
      </c>
      <c r="D40" s="16" t="s">
        <v>92</v>
      </c>
    </row>
    <row r="41" spans="1:5" ht="13.8">
      <c r="A41" s="16" t="s">
        <v>133</v>
      </c>
      <c r="B41" s="16" t="s">
        <v>130</v>
      </c>
      <c r="C41" s="11">
        <v>0.1</v>
      </c>
      <c r="D41" s="16" t="s">
        <v>67</v>
      </c>
    </row>
    <row r="42" spans="1:5" ht="13.8">
      <c r="A42" s="16" t="s">
        <v>133</v>
      </c>
      <c r="B42" s="16" t="s">
        <v>121</v>
      </c>
      <c r="C42" s="11">
        <v>0.1</v>
      </c>
      <c r="D42" s="16" t="s">
        <v>67</v>
      </c>
    </row>
    <row r="43" spans="1:5" ht="13.8">
      <c r="A43" s="16" t="s">
        <v>133</v>
      </c>
      <c r="B43" s="16" t="s">
        <v>78</v>
      </c>
      <c r="C43" s="11">
        <v>0.1</v>
      </c>
      <c r="D43" s="16" t="s">
        <v>67</v>
      </c>
    </row>
    <row r="44" spans="1:5" ht="13.8">
      <c r="A44" s="16" t="s">
        <v>133</v>
      </c>
      <c r="B44" s="16" t="s">
        <v>543</v>
      </c>
      <c r="C44" s="11">
        <v>1E-3</v>
      </c>
      <c r="D44" s="16" t="s">
        <v>67</v>
      </c>
    </row>
    <row r="45" spans="1:5" ht="13.8">
      <c r="A45" s="16" t="s">
        <v>133</v>
      </c>
      <c r="B45" s="16" t="s">
        <v>114</v>
      </c>
      <c r="C45" s="11">
        <v>1E-3</v>
      </c>
      <c r="D45" s="16" t="s">
        <v>92</v>
      </c>
      <c r="E45" s="131"/>
    </row>
    <row r="46" spans="1:5" ht="13.8">
      <c r="A46" s="16" t="s">
        <v>133</v>
      </c>
      <c r="B46" s="16" t="s">
        <v>79</v>
      </c>
      <c r="C46" s="11">
        <v>0.02</v>
      </c>
      <c r="D46" s="16" t="s">
        <v>67</v>
      </c>
      <c r="E46" s="131"/>
    </row>
    <row r="47" spans="1:5" ht="13.8">
      <c r="A47" s="16" t="s">
        <v>133</v>
      </c>
      <c r="B47" s="16" t="s">
        <v>80</v>
      </c>
      <c r="C47" s="11">
        <v>0.1</v>
      </c>
      <c r="D47" s="16" t="s">
        <v>67</v>
      </c>
      <c r="E47" s="131"/>
    </row>
    <row r="48" spans="1:5" ht="13.8">
      <c r="A48" s="16" t="s">
        <v>133</v>
      </c>
      <c r="B48" s="16" t="s">
        <v>81</v>
      </c>
      <c r="C48" s="11">
        <v>0.1</v>
      </c>
      <c r="D48" s="16" t="s">
        <v>67</v>
      </c>
      <c r="E48" s="131"/>
    </row>
    <row r="49" spans="1:5" ht="13.8">
      <c r="A49" s="16" t="s">
        <v>133</v>
      </c>
      <c r="B49" s="16" t="s">
        <v>82</v>
      </c>
      <c r="C49" s="11">
        <v>0.1</v>
      </c>
      <c r="D49" s="16" t="s">
        <v>67</v>
      </c>
      <c r="E49" s="131"/>
    </row>
    <row r="50" spans="1:5" ht="13.8">
      <c r="A50" s="16" t="s">
        <v>133</v>
      </c>
      <c r="B50" s="16" t="s">
        <v>83</v>
      </c>
      <c r="C50" s="11">
        <v>0.05</v>
      </c>
      <c r="D50" s="16" t="s">
        <v>67</v>
      </c>
      <c r="E50" s="131"/>
    </row>
    <row r="51" spans="1:5" ht="13.8">
      <c r="A51" s="16" t="s">
        <v>133</v>
      </c>
      <c r="B51" s="16" t="s">
        <v>94</v>
      </c>
      <c r="C51" s="11">
        <v>0.5</v>
      </c>
      <c r="D51" s="16" t="s">
        <v>67</v>
      </c>
      <c r="E51" s="131"/>
    </row>
    <row r="52" spans="1:5" ht="13.8">
      <c r="A52" s="16" t="s">
        <v>133</v>
      </c>
      <c r="B52" s="16" t="s">
        <v>84</v>
      </c>
      <c r="C52" s="11">
        <v>0.05</v>
      </c>
      <c r="D52" s="16" t="s">
        <v>67</v>
      </c>
      <c r="E52" s="131"/>
    </row>
    <row r="53" spans="1:5" ht="13.8">
      <c r="A53" s="16" t="s">
        <v>133</v>
      </c>
      <c r="B53" s="16" t="s">
        <v>85</v>
      </c>
      <c r="C53" s="11">
        <v>0.1</v>
      </c>
      <c r="D53" s="16" t="s">
        <v>67</v>
      </c>
      <c r="E53" s="131"/>
    </row>
    <row r="54" spans="1:5" ht="13.8">
      <c r="A54" s="16" t="s">
        <v>133</v>
      </c>
      <c r="B54" s="16" t="s">
        <v>129</v>
      </c>
      <c r="C54" s="11">
        <v>0.02</v>
      </c>
      <c r="D54" s="16" t="s">
        <v>67</v>
      </c>
      <c r="E54" s="131"/>
    </row>
    <row r="55" spans="1:5" ht="13.8">
      <c r="A55" s="16" t="s">
        <v>133</v>
      </c>
      <c r="B55" s="16" t="s">
        <v>86</v>
      </c>
      <c r="C55" s="11">
        <v>0.1</v>
      </c>
      <c r="D55" s="16" t="s">
        <v>67</v>
      </c>
      <c r="E55" s="131"/>
    </row>
    <row r="56" spans="1:5" ht="13.8">
      <c r="A56" s="16" t="s">
        <v>133</v>
      </c>
      <c r="B56" s="11" t="s">
        <v>544</v>
      </c>
      <c r="C56" s="11">
        <v>0.01</v>
      </c>
      <c r="D56" s="16" t="s">
        <v>92</v>
      </c>
      <c r="E56" s="131"/>
    </row>
    <row r="57" spans="1:5" ht="13.8">
      <c r="A57" s="16" t="s">
        <v>133</v>
      </c>
      <c r="B57" s="11" t="s">
        <v>493</v>
      </c>
      <c r="C57" s="11">
        <v>0.02</v>
      </c>
      <c r="D57" s="16" t="s">
        <v>67</v>
      </c>
      <c r="E57" s="131"/>
    </row>
    <row r="58" spans="1:5" ht="13.8">
      <c r="A58" s="16" t="s">
        <v>133</v>
      </c>
      <c r="B58" s="11" t="s">
        <v>126</v>
      </c>
      <c r="C58" s="11">
        <v>0.1</v>
      </c>
      <c r="D58" s="16" t="s">
        <v>67</v>
      </c>
      <c r="E58" s="131"/>
    </row>
    <row r="59" spans="1:5" ht="13.8">
      <c r="A59" s="16" t="s">
        <v>133</v>
      </c>
      <c r="B59" s="16" t="s">
        <v>87</v>
      </c>
      <c r="C59" s="11">
        <v>0.1</v>
      </c>
      <c r="D59" s="16" t="s">
        <v>67</v>
      </c>
    </row>
    <row r="60" spans="1:5" ht="13.8">
      <c r="A60" s="16" t="s">
        <v>133</v>
      </c>
      <c r="B60" s="16" t="s">
        <v>115</v>
      </c>
      <c r="C60" s="11">
        <v>1</v>
      </c>
      <c r="D60" s="16" t="s">
        <v>67</v>
      </c>
    </row>
    <row r="61" spans="1:5" ht="13.8">
      <c r="A61" s="16" t="s">
        <v>133</v>
      </c>
      <c r="B61" s="16" t="s">
        <v>88</v>
      </c>
      <c r="C61" s="11">
        <v>0.1</v>
      </c>
      <c r="D61" s="16" t="s">
        <v>67</v>
      </c>
    </row>
    <row r="62" spans="1:5" ht="13.8">
      <c r="A62" s="16" t="s">
        <v>133</v>
      </c>
      <c r="B62" s="16" t="s">
        <v>119</v>
      </c>
      <c r="C62" s="11">
        <v>0.01</v>
      </c>
      <c r="D62" s="16" t="s">
        <v>67</v>
      </c>
    </row>
    <row r="63" spans="1:5" ht="13.8">
      <c r="A63" s="16" t="s">
        <v>133</v>
      </c>
      <c r="B63" s="16" t="s">
        <v>89</v>
      </c>
      <c r="C63" s="11">
        <v>0.1</v>
      </c>
      <c r="D63" s="16" t="s">
        <v>67</v>
      </c>
    </row>
    <row r="64" spans="1:5" ht="13.8">
      <c r="A64" s="16" t="s">
        <v>133</v>
      </c>
      <c r="B64" s="16" t="s">
        <v>90</v>
      </c>
      <c r="C64" s="11">
        <v>0.1</v>
      </c>
      <c r="D64" s="16" t="s">
        <v>67</v>
      </c>
    </row>
    <row r="65" spans="1:4" ht="13.8">
      <c r="A65" s="17" t="s">
        <v>133</v>
      </c>
      <c r="B65" s="17" t="s">
        <v>120</v>
      </c>
      <c r="C65" s="12">
        <v>0.1</v>
      </c>
      <c r="D65" s="17" t="s">
        <v>67</v>
      </c>
    </row>
  </sheetData>
  <mergeCells count="1">
    <mergeCell ref="A1:D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R18"/>
  <sheetViews>
    <sheetView zoomScaleNormal="100" workbookViewId="0">
      <pane xSplit="1" topLeftCell="B1" activePane="topRight" state="frozen"/>
      <selection pane="topRight"/>
    </sheetView>
  </sheetViews>
  <sheetFormatPr defaultColWidth="9.125" defaultRowHeight="13.8"/>
  <cols>
    <col min="1" max="1" width="13.625" style="31" customWidth="1"/>
    <col min="2" max="2" width="14.875" style="6" bestFit="1" customWidth="1"/>
    <col min="3" max="3" width="11.375" style="26" customWidth="1"/>
    <col min="4" max="4" width="11.25" style="26" customWidth="1"/>
    <col min="5" max="5" width="13.75" style="56" bestFit="1" customWidth="1"/>
    <col min="6" max="6" width="11.25" style="56" bestFit="1" customWidth="1"/>
    <col min="7" max="7" width="20.25" style="27" bestFit="1" customWidth="1"/>
    <col min="8" max="8" width="7.625" style="55" bestFit="1" customWidth="1"/>
    <col min="9" max="9" width="7" style="42" bestFit="1" customWidth="1"/>
    <col min="10" max="10" width="7.375" style="43" bestFit="1" customWidth="1"/>
    <col min="11" max="11" width="8.375" style="43" bestFit="1" customWidth="1"/>
    <col min="12" max="12" width="7.375" style="37" bestFit="1" customWidth="1"/>
    <col min="13" max="13" width="7.625" style="43" bestFit="1" customWidth="1"/>
    <col min="14" max="14" width="7" style="43" bestFit="1" customWidth="1"/>
    <col min="15" max="15" width="7.25" style="42" bestFit="1" customWidth="1"/>
    <col min="16" max="16" width="9.125" style="43"/>
    <col min="17" max="17" width="9.125" style="42"/>
    <col min="18" max="19" width="9.125" style="43"/>
    <col min="20" max="20" width="9.125" style="37"/>
    <col min="21" max="21" width="9.125" style="42"/>
    <col min="22" max="25" width="9.125" style="43"/>
    <col min="26" max="27" width="9.125" style="42"/>
    <col min="28" max="28" width="9.125" style="43"/>
    <col min="29" max="29" width="9.125" style="42"/>
    <col min="30" max="30" width="9.125" style="43"/>
    <col min="31" max="31" width="9.125" style="37"/>
    <col min="32" max="32" width="9.125" style="43"/>
    <col min="33" max="34" width="9.125" style="42"/>
    <col min="35" max="36" width="9.125" style="43"/>
    <col min="37" max="38" width="9.125" style="42"/>
    <col min="39" max="39" width="9.125" style="37"/>
    <col min="40" max="40" width="9.125" style="42"/>
    <col min="41" max="41" width="9.125" style="45"/>
    <col min="42" max="42" width="9.125" style="43"/>
    <col min="43" max="43" width="9.125" style="42"/>
    <col min="44" max="44" width="9.125" style="43"/>
    <col min="45" max="45" width="9.125" style="45"/>
    <col min="46" max="48" width="9.125" style="43"/>
    <col min="49" max="50" width="9.125" style="45"/>
    <col min="51" max="51" width="9.125" style="42"/>
    <col min="52" max="54" width="9.125" style="43"/>
    <col min="55" max="55" width="9.125" style="42"/>
    <col min="56" max="56" width="9.125" style="43"/>
    <col min="57" max="57" width="9.125" style="45"/>
    <col min="58" max="58" width="9.125" style="43"/>
    <col min="59" max="59" width="9.125" style="42"/>
    <col min="60" max="60" width="9.125" style="43"/>
    <col min="61" max="63" width="9.125" style="42"/>
    <col min="64" max="64" width="9.125" style="43"/>
    <col min="65" max="65" width="9.125" style="37"/>
    <col min="66" max="67" width="9.125" style="27"/>
    <col min="68" max="70" width="9.125" style="56"/>
    <col min="71" max="16384" width="9.125" style="6"/>
  </cols>
  <sheetData>
    <row r="1" spans="1:70" s="16" customFormat="1" ht="24" customHeight="1">
      <c r="A1" s="194" t="s">
        <v>729</v>
      </c>
      <c r="B1" s="18"/>
      <c r="C1" s="19"/>
      <c r="D1" s="19"/>
      <c r="E1" s="91"/>
      <c r="F1" s="91"/>
      <c r="G1" s="21"/>
      <c r="H1" s="46"/>
      <c r="I1" s="63"/>
      <c r="J1" s="20"/>
      <c r="K1" s="20"/>
      <c r="L1" s="22"/>
      <c r="M1" s="20"/>
      <c r="N1" s="20"/>
      <c r="O1" s="21"/>
      <c r="P1" s="20"/>
      <c r="Q1" s="21"/>
      <c r="R1" s="20"/>
      <c r="S1" s="20"/>
      <c r="T1" s="22"/>
      <c r="U1" s="21"/>
      <c r="V1" s="20"/>
      <c r="W1" s="20"/>
      <c r="X1" s="20"/>
      <c r="Y1" s="20"/>
      <c r="Z1" s="21"/>
      <c r="AA1" s="21"/>
      <c r="AB1" s="20"/>
      <c r="AC1" s="21"/>
      <c r="AD1" s="20"/>
      <c r="AE1" s="22"/>
      <c r="AF1" s="20"/>
      <c r="AG1" s="21"/>
      <c r="AH1" s="21"/>
      <c r="AI1" s="20"/>
      <c r="AJ1" s="20"/>
      <c r="AK1" s="21"/>
      <c r="AL1" s="21"/>
      <c r="AM1" s="22"/>
      <c r="AN1" s="21"/>
      <c r="AO1" s="46"/>
      <c r="AP1" s="20"/>
      <c r="AQ1" s="21"/>
      <c r="AR1" s="20"/>
      <c r="AS1" s="46"/>
      <c r="AT1" s="20"/>
      <c r="AU1" s="20"/>
      <c r="AV1" s="20"/>
      <c r="AW1" s="46"/>
      <c r="AX1" s="46"/>
      <c r="AY1" s="21"/>
      <c r="AZ1" s="20"/>
      <c r="BA1" s="20"/>
      <c r="BB1" s="20"/>
      <c r="BC1" s="21"/>
      <c r="BD1" s="20"/>
      <c r="BE1" s="46"/>
      <c r="BF1" s="20"/>
      <c r="BG1" s="21"/>
      <c r="BH1" s="20"/>
      <c r="BI1" s="21"/>
      <c r="BJ1" s="21"/>
      <c r="BK1" s="21"/>
      <c r="BL1" s="20"/>
      <c r="BM1" s="22"/>
      <c r="BN1" s="21"/>
      <c r="BO1" s="21"/>
      <c r="BP1" s="20"/>
      <c r="BQ1" s="20"/>
      <c r="BR1" s="20"/>
    </row>
    <row r="2" spans="1:70" s="16" customFormat="1" ht="41.4">
      <c r="A2" s="35" t="s">
        <v>177</v>
      </c>
      <c r="B2" s="13" t="s">
        <v>102</v>
      </c>
      <c r="C2" s="14" t="s">
        <v>686</v>
      </c>
      <c r="D2" s="14" t="s">
        <v>673</v>
      </c>
      <c r="E2" s="40" t="s">
        <v>674</v>
      </c>
      <c r="F2" s="40" t="s">
        <v>675</v>
      </c>
      <c r="G2" s="38" t="s">
        <v>160</v>
      </c>
      <c r="H2" s="38" t="s">
        <v>31</v>
      </c>
      <c r="I2" s="39" t="s">
        <v>156</v>
      </c>
      <c r="J2" s="40" t="s">
        <v>32</v>
      </c>
      <c r="K2" s="40" t="s">
        <v>30</v>
      </c>
      <c r="L2" s="36" t="s">
        <v>545</v>
      </c>
      <c r="M2" s="40" t="s">
        <v>33</v>
      </c>
      <c r="N2" s="40" t="s">
        <v>135</v>
      </c>
      <c r="O2" s="39" t="s">
        <v>153</v>
      </c>
      <c r="P2" s="40" t="s">
        <v>96</v>
      </c>
      <c r="Q2" s="39" t="s">
        <v>149</v>
      </c>
      <c r="R2" s="40" t="s">
        <v>50</v>
      </c>
      <c r="S2" s="40" t="s">
        <v>34</v>
      </c>
      <c r="T2" s="36" t="s">
        <v>35</v>
      </c>
      <c r="U2" s="39" t="s">
        <v>36</v>
      </c>
      <c r="V2" s="40" t="s">
        <v>137</v>
      </c>
      <c r="W2" s="40" t="s">
        <v>145</v>
      </c>
      <c r="X2" s="40" t="s">
        <v>147</v>
      </c>
      <c r="Y2" s="40" t="s">
        <v>53</v>
      </c>
      <c r="Z2" s="39" t="s">
        <v>91</v>
      </c>
      <c r="AA2" s="39" t="s">
        <v>138</v>
      </c>
      <c r="AB2" s="40" t="s">
        <v>144</v>
      </c>
      <c r="AC2" s="39" t="s">
        <v>139</v>
      </c>
      <c r="AD2" s="40" t="s">
        <v>37</v>
      </c>
      <c r="AE2" s="36" t="s">
        <v>231</v>
      </c>
      <c r="AF2" s="40" t="s">
        <v>146</v>
      </c>
      <c r="AG2" s="39" t="s">
        <v>505</v>
      </c>
      <c r="AH2" s="39" t="s">
        <v>157</v>
      </c>
      <c r="AI2" s="40" t="s">
        <v>49</v>
      </c>
      <c r="AJ2" s="40" t="s">
        <v>134</v>
      </c>
      <c r="AK2" s="39" t="s">
        <v>56</v>
      </c>
      <c r="AL2" s="39" t="s">
        <v>155</v>
      </c>
      <c r="AM2" s="36" t="s">
        <v>546</v>
      </c>
      <c r="AN2" s="39" t="s">
        <v>38</v>
      </c>
      <c r="AO2" s="38" t="s">
        <v>188</v>
      </c>
      <c r="AP2" s="40" t="s">
        <v>148</v>
      </c>
      <c r="AQ2" s="39" t="s">
        <v>51</v>
      </c>
      <c r="AR2" s="40" t="s">
        <v>39</v>
      </c>
      <c r="AS2" s="38" t="s">
        <v>170</v>
      </c>
      <c r="AT2" s="40" t="s">
        <v>152</v>
      </c>
      <c r="AU2" s="40" t="s">
        <v>143</v>
      </c>
      <c r="AV2" s="40" t="s">
        <v>40</v>
      </c>
      <c r="AW2" s="38" t="s">
        <v>547</v>
      </c>
      <c r="AX2" s="38" t="s">
        <v>171</v>
      </c>
      <c r="AY2" s="39" t="s">
        <v>41</v>
      </c>
      <c r="AZ2" s="40" t="s">
        <v>42</v>
      </c>
      <c r="BA2" s="40" t="s">
        <v>43</v>
      </c>
      <c r="BB2" s="40" t="s">
        <v>52</v>
      </c>
      <c r="BC2" s="39" t="s">
        <v>150</v>
      </c>
      <c r="BD2" s="40" t="s">
        <v>140</v>
      </c>
      <c r="BE2" s="38" t="s">
        <v>44</v>
      </c>
      <c r="BF2" s="40" t="s">
        <v>54</v>
      </c>
      <c r="BG2" s="39" t="s">
        <v>151</v>
      </c>
      <c r="BH2" s="40" t="s">
        <v>45</v>
      </c>
      <c r="BI2" s="39" t="s">
        <v>172</v>
      </c>
      <c r="BJ2" s="39" t="s">
        <v>504</v>
      </c>
      <c r="BK2" s="39" t="s">
        <v>193</v>
      </c>
      <c r="BL2" s="40" t="s">
        <v>46</v>
      </c>
      <c r="BM2" s="36" t="s">
        <v>136</v>
      </c>
      <c r="BN2" s="39" t="s">
        <v>47</v>
      </c>
      <c r="BO2" s="39" t="s">
        <v>141</v>
      </c>
      <c r="BP2" s="40" t="s">
        <v>55</v>
      </c>
      <c r="BQ2" s="40" t="s">
        <v>48</v>
      </c>
      <c r="BR2" s="40" t="s">
        <v>142</v>
      </c>
    </row>
    <row r="3" spans="1:70" s="11" customFormat="1">
      <c r="A3" s="11" t="s">
        <v>252</v>
      </c>
      <c r="B3" s="11" t="s">
        <v>275</v>
      </c>
      <c r="C3" s="37">
        <v>639611</v>
      </c>
      <c r="D3" s="37">
        <v>5583655</v>
      </c>
      <c r="E3" s="43">
        <v>1.2</v>
      </c>
      <c r="F3" s="43">
        <v>1.6</v>
      </c>
      <c r="G3" s="11" t="s">
        <v>276</v>
      </c>
      <c r="H3" s="120">
        <v>3.4000000000000002E-2</v>
      </c>
      <c r="I3" s="21">
        <v>0.67</v>
      </c>
      <c r="J3" s="20">
        <v>2.5</v>
      </c>
      <c r="K3" s="20">
        <v>5.7</v>
      </c>
      <c r="L3" s="22">
        <v>22</v>
      </c>
      <c r="M3" s="20">
        <v>63.5</v>
      </c>
      <c r="N3" s="20">
        <v>0.3</v>
      </c>
      <c r="O3" s="21">
        <v>7.0000000000000007E-2</v>
      </c>
      <c r="P3" s="20">
        <v>16.5</v>
      </c>
      <c r="Q3" s="21">
        <v>0.08</v>
      </c>
      <c r="R3" s="20">
        <v>28</v>
      </c>
      <c r="S3" s="20">
        <v>5.2</v>
      </c>
      <c r="T3" s="22">
        <v>18</v>
      </c>
      <c r="U3" s="21">
        <v>0.69</v>
      </c>
      <c r="V3" s="20">
        <v>11.4</v>
      </c>
      <c r="W3" s="20">
        <v>1</v>
      </c>
      <c r="X3" s="20">
        <v>0.5</v>
      </c>
      <c r="Y3" s="20">
        <v>0.3</v>
      </c>
      <c r="Z3" s="21">
        <v>1.1100000000000001</v>
      </c>
      <c r="AA3" s="21">
        <v>2.37</v>
      </c>
      <c r="AB3" s="20">
        <v>1.4</v>
      </c>
      <c r="AC3" s="21" t="s">
        <v>548</v>
      </c>
      <c r="AD3" s="20" t="s">
        <v>548</v>
      </c>
      <c r="AE3" s="22">
        <v>30</v>
      </c>
      <c r="AF3" s="20">
        <v>0.2</v>
      </c>
      <c r="AG3" s="21" t="s">
        <v>551</v>
      </c>
      <c r="AH3" s="21">
        <v>0.18</v>
      </c>
      <c r="AI3" s="20">
        <v>14.5</v>
      </c>
      <c r="AJ3" s="20">
        <v>12.1</v>
      </c>
      <c r="AK3" s="21" t="s">
        <v>548</v>
      </c>
      <c r="AL3" s="21">
        <v>5.46</v>
      </c>
      <c r="AM3" s="22">
        <v>241</v>
      </c>
      <c r="AN3" s="21">
        <v>0.28000000000000003</v>
      </c>
      <c r="AO3" s="46">
        <v>1.9E-2</v>
      </c>
      <c r="AP3" s="20">
        <v>0.1</v>
      </c>
      <c r="AQ3" s="21">
        <v>10.5</v>
      </c>
      <c r="AR3" s="20">
        <v>13.8</v>
      </c>
      <c r="AS3" s="46">
        <v>2.9000000000000001E-2</v>
      </c>
      <c r="AT3" s="20">
        <v>7</v>
      </c>
      <c r="AU3" s="20">
        <v>3.1</v>
      </c>
      <c r="AV3" s="20">
        <v>14.3</v>
      </c>
      <c r="AW3" s="46" t="s">
        <v>549</v>
      </c>
      <c r="AX3" s="46">
        <v>1.2E-2</v>
      </c>
      <c r="AY3" s="21">
        <v>0.04</v>
      </c>
      <c r="AZ3" s="20">
        <v>2.4</v>
      </c>
      <c r="BA3" s="20">
        <v>0.5</v>
      </c>
      <c r="BB3" s="20">
        <v>1.7</v>
      </c>
      <c r="BC3" s="21">
        <v>1.35</v>
      </c>
      <c r="BD3" s="20">
        <v>77.400000000000006</v>
      </c>
      <c r="BE3" s="46" t="s">
        <v>550</v>
      </c>
      <c r="BF3" s="20">
        <v>0.2</v>
      </c>
      <c r="BG3" s="21">
        <v>0.03</v>
      </c>
      <c r="BH3" s="20">
        <v>4.7</v>
      </c>
      <c r="BI3" s="21">
        <v>0.04</v>
      </c>
      <c r="BJ3" s="21">
        <v>0.1</v>
      </c>
      <c r="BK3" s="21" t="s">
        <v>548</v>
      </c>
      <c r="BL3" s="20">
        <v>0.5</v>
      </c>
      <c r="BM3" s="22">
        <v>21</v>
      </c>
      <c r="BN3" s="21" t="s">
        <v>548</v>
      </c>
      <c r="BO3" s="21">
        <v>4.5</v>
      </c>
      <c r="BP3" s="20">
        <v>0.4</v>
      </c>
      <c r="BQ3" s="20">
        <v>22.6</v>
      </c>
      <c r="BR3" s="20">
        <v>4.4000000000000004</v>
      </c>
    </row>
    <row r="4" spans="1:70" s="11" customFormat="1">
      <c r="A4" s="11" t="s">
        <v>255</v>
      </c>
      <c r="B4" s="11" t="s">
        <v>281</v>
      </c>
      <c r="C4" s="37">
        <v>640770</v>
      </c>
      <c r="D4" s="37">
        <v>5590534</v>
      </c>
      <c r="E4" s="43">
        <v>0.3</v>
      </c>
      <c r="F4" s="43">
        <v>0.4</v>
      </c>
      <c r="G4" s="4" t="s">
        <v>276</v>
      </c>
      <c r="H4" s="120">
        <v>0.03</v>
      </c>
      <c r="I4" s="21">
        <v>0.92</v>
      </c>
      <c r="J4" s="20">
        <v>2.1</v>
      </c>
      <c r="K4" s="20">
        <v>3.7</v>
      </c>
      <c r="L4" s="22">
        <v>24</v>
      </c>
      <c r="M4" s="20">
        <v>76.900000000000006</v>
      </c>
      <c r="N4" s="20">
        <v>0.4</v>
      </c>
      <c r="O4" s="21">
        <v>0.08</v>
      </c>
      <c r="P4" s="20">
        <v>17.5</v>
      </c>
      <c r="Q4" s="21">
        <v>7.0000000000000007E-2</v>
      </c>
      <c r="R4" s="20">
        <v>29.1</v>
      </c>
      <c r="S4" s="20">
        <v>5.8</v>
      </c>
      <c r="T4" s="22">
        <v>20</v>
      </c>
      <c r="U4" s="21">
        <v>0.77</v>
      </c>
      <c r="V4" s="20">
        <v>14.3</v>
      </c>
      <c r="W4" s="20">
        <v>1</v>
      </c>
      <c r="X4" s="20">
        <v>0.6</v>
      </c>
      <c r="Y4" s="20">
        <v>0.4</v>
      </c>
      <c r="Z4" s="21">
        <v>1.19</v>
      </c>
      <c r="AA4" s="21">
        <v>2.73</v>
      </c>
      <c r="AB4" s="20">
        <v>1.5</v>
      </c>
      <c r="AC4" s="21" t="s">
        <v>548</v>
      </c>
      <c r="AD4" s="20" t="s">
        <v>548</v>
      </c>
      <c r="AE4" s="22">
        <v>20</v>
      </c>
      <c r="AF4" s="20">
        <v>0.2</v>
      </c>
      <c r="AG4" s="21" t="s">
        <v>551</v>
      </c>
      <c r="AH4" s="21">
        <v>0.21</v>
      </c>
      <c r="AI4" s="20">
        <v>15.7</v>
      </c>
      <c r="AJ4" s="20">
        <v>13.6</v>
      </c>
      <c r="AK4" s="21" t="s">
        <v>548</v>
      </c>
      <c r="AL4" s="21">
        <v>4.8</v>
      </c>
      <c r="AM4" s="22">
        <v>225</v>
      </c>
      <c r="AN4" s="21">
        <v>0.17</v>
      </c>
      <c r="AO4" s="46">
        <v>0.02</v>
      </c>
      <c r="AP4" s="20">
        <v>0.3</v>
      </c>
      <c r="AQ4" s="21">
        <v>11.5</v>
      </c>
      <c r="AR4" s="20">
        <v>16.2</v>
      </c>
      <c r="AS4" s="46">
        <v>3.3000000000000002E-2</v>
      </c>
      <c r="AT4" s="20">
        <v>6.8</v>
      </c>
      <c r="AU4" s="20">
        <v>3.3</v>
      </c>
      <c r="AV4" s="20">
        <v>15</v>
      </c>
      <c r="AW4" s="46" t="s">
        <v>549</v>
      </c>
      <c r="AX4" s="46">
        <v>0.01</v>
      </c>
      <c r="AY4" s="21">
        <v>0.06</v>
      </c>
      <c r="AZ4" s="20">
        <v>2.6</v>
      </c>
      <c r="BA4" s="20">
        <v>0.5</v>
      </c>
      <c r="BB4" s="20">
        <v>1.8</v>
      </c>
      <c r="BC4" s="21">
        <v>0.52</v>
      </c>
      <c r="BD4" s="20">
        <v>91.4</v>
      </c>
      <c r="BE4" s="46" t="s">
        <v>550</v>
      </c>
      <c r="BF4" s="20">
        <v>0.2</v>
      </c>
      <c r="BG4" s="21">
        <v>0.04</v>
      </c>
      <c r="BH4" s="20">
        <v>4.5</v>
      </c>
      <c r="BI4" s="21">
        <v>0.04</v>
      </c>
      <c r="BJ4" s="21">
        <v>0.13</v>
      </c>
      <c r="BK4" s="21" t="s">
        <v>548</v>
      </c>
      <c r="BL4" s="20">
        <v>0.5</v>
      </c>
      <c r="BM4" s="22">
        <v>25</v>
      </c>
      <c r="BN4" s="21" t="s">
        <v>548</v>
      </c>
      <c r="BO4" s="21">
        <v>4.87</v>
      </c>
      <c r="BP4" s="20">
        <v>0.4</v>
      </c>
      <c r="BQ4" s="20">
        <v>24.2</v>
      </c>
      <c r="BR4" s="20">
        <v>5</v>
      </c>
    </row>
    <row r="5" spans="1:70" s="11" customFormat="1">
      <c r="A5" s="11" t="s">
        <v>255</v>
      </c>
      <c r="B5" s="11" t="s">
        <v>282</v>
      </c>
      <c r="C5" s="37">
        <v>640770</v>
      </c>
      <c r="D5" s="37">
        <v>5590534</v>
      </c>
      <c r="E5" s="43">
        <v>1.4</v>
      </c>
      <c r="F5" s="43">
        <v>1.9</v>
      </c>
      <c r="G5" s="11" t="s">
        <v>283</v>
      </c>
      <c r="H5" s="120">
        <v>4.2000000000000003E-2</v>
      </c>
      <c r="I5" s="21">
        <v>1.1499999999999999</v>
      </c>
      <c r="J5" s="20">
        <v>3.1</v>
      </c>
      <c r="K5" s="20">
        <v>4.5</v>
      </c>
      <c r="L5" s="22">
        <v>28</v>
      </c>
      <c r="M5" s="20">
        <v>97.8</v>
      </c>
      <c r="N5" s="20">
        <v>0.5</v>
      </c>
      <c r="O5" s="21">
        <v>0.11</v>
      </c>
      <c r="P5" s="20">
        <v>12.8</v>
      </c>
      <c r="Q5" s="21">
        <v>0.06</v>
      </c>
      <c r="R5" s="20">
        <v>33.4</v>
      </c>
      <c r="S5" s="20">
        <v>7.7</v>
      </c>
      <c r="T5" s="22">
        <v>29</v>
      </c>
      <c r="U5" s="21">
        <v>0.99</v>
      </c>
      <c r="V5" s="20">
        <v>17.399999999999999</v>
      </c>
      <c r="W5" s="20">
        <v>1.2</v>
      </c>
      <c r="X5" s="20">
        <v>0.6</v>
      </c>
      <c r="Y5" s="20">
        <v>0.4</v>
      </c>
      <c r="Z5" s="21">
        <v>1.53</v>
      </c>
      <c r="AA5" s="21">
        <v>3.41</v>
      </c>
      <c r="AB5" s="20">
        <v>1.8</v>
      </c>
      <c r="AC5" s="21" t="s">
        <v>548</v>
      </c>
      <c r="AD5" s="20" t="s">
        <v>548</v>
      </c>
      <c r="AE5" s="22">
        <v>30</v>
      </c>
      <c r="AF5" s="20">
        <v>0.2</v>
      </c>
      <c r="AG5" s="21">
        <v>0.03</v>
      </c>
      <c r="AH5" s="21">
        <v>0.28000000000000003</v>
      </c>
      <c r="AI5" s="20">
        <v>17.600000000000001</v>
      </c>
      <c r="AJ5" s="20">
        <v>18.3</v>
      </c>
      <c r="AK5" s="21" t="s">
        <v>548</v>
      </c>
      <c r="AL5" s="21">
        <v>5.75</v>
      </c>
      <c r="AM5" s="22">
        <v>269</v>
      </c>
      <c r="AN5" s="21">
        <v>0.22</v>
      </c>
      <c r="AO5" s="46">
        <v>2.5000000000000001E-2</v>
      </c>
      <c r="AP5" s="20">
        <v>0.1</v>
      </c>
      <c r="AQ5" s="21">
        <v>12.7</v>
      </c>
      <c r="AR5" s="20">
        <v>22.2</v>
      </c>
      <c r="AS5" s="46">
        <v>2.9000000000000001E-2</v>
      </c>
      <c r="AT5" s="20">
        <v>7.1</v>
      </c>
      <c r="AU5" s="20">
        <v>3.7</v>
      </c>
      <c r="AV5" s="20">
        <v>18.8</v>
      </c>
      <c r="AW5" s="46" t="s">
        <v>549</v>
      </c>
      <c r="AX5" s="46">
        <v>6.0000000000000001E-3</v>
      </c>
      <c r="AY5" s="21">
        <v>0.05</v>
      </c>
      <c r="AZ5" s="20">
        <v>3.7</v>
      </c>
      <c r="BA5" s="20">
        <v>0.2</v>
      </c>
      <c r="BB5" s="20">
        <v>2.1</v>
      </c>
      <c r="BC5" s="21">
        <v>0.43</v>
      </c>
      <c r="BD5" s="20">
        <v>61.3</v>
      </c>
      <c r="BE5" s="46" t="s">
        <v>550</v>
      </c>
      <c r="BF5" s="20">
        <v>0.2</v>
      </c>
      <c r="BG5" s="21">
        <v>0.06</v>
      </c>
      <c r="BH5" s="20">
        <v>6.1</v>
      </c>
      <c r="BI5" s="21">
        <v>0.04</v>
      </c>
      <c r="BJ5" s="21">
        <v>0.13</v>
      </c>
      <c r="BK5" s="21" t="s">
        <v>548</v>
      </c>
      <c r="BL5" s="20">
        <v>0.6</v>
      </c>
      <c r="BM5" s="22">
        <v>33</v>
      </c>
      <c r="BN5" s="21" t="s">
        <v>548</v>
      </c>
      <c r="BO5" s="21">
        <v>5.73</v>
      </c>
      <c r="BP5" s="20">
        <v>0.5</v>
      </c>
      <c r="BQ5" s="20">
        <v>35</v>
      </c>
      <c r="BR5" s="20">
        <v>2.9</v>
      </c>
    </row>
    <row r="6" spans="1:70" s="11" customFormat="1">
      <c r="A6" s="11" t="s">
        <v>263</v>
      </c>
      <c r="B6" s="11" t="s">
        <v>306</v>
      </c>
      <c r="C6" s="37">
        <v>681164</v>
      </c>
      <c r="D6" s="37">
        <v>5526167</v>
      </c>
      <c r="E6" s="43">
        <v>0.5</v>
      </c>
      <c r="F6" s="43">
        <v>1</v>
      </c>
      <c r="G6" s="4" t="s">
        <v>110</v>
      </c>
      <c r="H6" s="120">
        <v>3.2000000000000001E-2</v>
      </c>
      <c r="I6" s="21">
        <v>0.64</v>
      </c>
      <c r="J6" s="20">
        <v>2.2000000000000002</v>
      </c>
      <c r="K6" s="20">
        <v>5.6</v>
      </c>
      <c r="L6" s="22">
        <v>21</v>
      </c>
      <c r="M6" s="20">
        <v>47.2</v>
      </c>
      <c r="N6" s="20">
        <v>0.3</v>
      </c>
      <c r="O6" s="21">
        <v>0.06</v>
      </c>
      <c r="P6" s="20">
        <v>15.9</v>
      </c>
      <c r="Q6" s="21">
        <v>0.1</v>
      </c>
      <c r="R6" s="20">
        <v>24.2</v>
      </c>
      <c r="S6" s="20">
        <v>3.8</v>
      </c>
      <c r="T6" s="22">
        <v>15</v>
      </c>
      <c r="U6" s="21">
        <v>0.59</v>
      </c>
      <c r="V6" s="20">
        <v>9.4</v>
      </c>
      <c r="W6" s="20">
        <v>0.9</v>
      </c>
      <c r="X6" s="20">
        <v>0.5</v>
      </c>
      <c r="Y6" s="20">
        <v>0.3</v>
      </c>
      <c r="Z6" s="21">
        <v>1.01</v>
      </c>
      <c r="AA6" s="21">
        <v>1.98</v>
      </c>
      <c r="AB6" s="20">
        <v>1.4</v>
      </c>
      <c r="AC6" s="21" t="s">
        <v>548</v>
      </c>
      <c r="AD6" s="20" t="s">
        <v>548</v>
      </c>
      <c r="AE6" s="22">
        <v>20</v>
      </c>
      <c r="AF6" s="20">
        <v>0.2</v>
      </c>
      <c r="AG6" s="21" t="s">
        <v>551</v>
      </c>
      <c r="AH6" s="21">
        <v>0.12</v>
      </c>
      <c r="AI6" s="20">
        <v>12.2</v>
      </c>
      <c r="AJ6" s="20">
        <v>10.6</v>
      </c>
      <c r="AK6" s="21" t="s">
        <v>548</v>
      </c>
      <c r="AL6" s="21">
        <v>4.8899999999999997</v>
      </c>
      <c r="AM6" s="22">
        <v>223</v>
      </c>
      <c r="AN6" s="21">
        <v>0.28000000000000003</v>
      </c>
      <c r="AO6" s="46">
        <v>1.9E-2</v>
      </c>
      <c r="AP6" s="20">
        <v>0.3</v>
      </c>
      <c r="AQ6" s="21">
        <v>9.69</v>
      </c>
      <c r="AR6" s="20">
        <v>9.1999999999999993</v>
      </c>
      <c r="AS6" s="46">
        <v>2.9000000000000001E-2</v>
      </c>
      <c r="AT6" s="20">
        <v>5.8</v>
      </c>
      <c r="AU6" s="20">
        <v>2.8</v>
      </c>
      <c r="AV6" s="20">
        <v>9.8000000000000007</v>
      </c>
      <c r="AW6" s="46" t="s">
        <v>549</v>
      </c>
      <c r="AX6" s="46">
        <v>1.0999999999999999E-2</v>
      </c>
      <c r="AY6" s="21">
        <v>0.04</v>
      </c>
      <c r="AZ6" s="20">
        <v>2.2999999999999998</v>
      </c>
      <c r="BA6" s="20">
        <v>0.5</v>
      </c>
      <c r="BB6" s="20">
        <v>1.5</v>
      </c>
      <c r="BC6" s="21">
        <v>1.51</v>
      </c>
      <c r="BD6" s="20">
        <v>74.900000000000006</v>
      </c>
      <c r="BE6" s="46" t="s">
        <v>550</v>
      </c>
      <c r="BF6" s="20">
        <v>0.2</v>
      </c>
      <c r="BG6" s="21" t="s">
        <v>551</v>
      </c>
      <c r="BH6" s="20">
        <v>3.5</v>
      </c>
      <c r="BI6" s="21">
        <v>0.04</v>
      </c>
      <c r="BJ6" s="21">
        <v>0.1</v>
      </c>
      <c r="BK6" s="21" t="s">
        <v>548</v>
      </c>
      <c r="BL6" s="20">
        <v>0.5</v>
      </c>
      <c r="BM6" s="22">
        <v>20</v>
      </c>
      <c r="BN6" s="21" t="s">
        <v>548</v>
      </c>
      <c r="BO6" s="21">
        <v>4.3499999999999996</v>
      </c>
      <c r="BP6" s="20">
        <v>0.4</v>
      </c>
      <c r="BQ6" s="20">
        <v>17.600000000000001</v>
      </c>
      <c r="BR6" s="20">
        <v>4.0999999999999996</v>
      </c>
    </row>
    <row r="7" spans="1:70" s="11" customFormat="1">
      <c r="A7" s="11" t="s">
        <v>268</v>
      </c>
      <c r="B7" s="11" t="s">
        <v>313</v>
      </c>
      <c r="C7" s="37">
        <v>676514</v>
      </c>
      <c r="D7" s="37">
        <v>5535221</v>
      </c>
      <c r="E7" s="43">
        <v>0.6</v>
      </c>
      <c r="F7" s="43">
        <v>1</v>
      </c>
      <c r="G7" s="4" t="s">
        <v>110</v>
      </c>
      <c r="H7" s="120">
        <v>2.9000000000000001E-2</v>
      </c>
      <c r="I7" s="21">
        <v>0.52</v>
      </c>
      <c r="J7" s="20">
        <v>2.2000000000000002</v>
      </c>
      <c r="K7" s="20">
        <v>4</v>
      </c>
      <c r="L7" s="22">
        <v>19</v>
      </c>
      <c r="M7" s="20">
        <v>44.5</v>
      </c>
      <c r="N7" s="20">
        <v>0.2</v>
      </c>
      <c r="O7" s="21">
        <v>0.06</v>
      </c>
      <c r="P7" s="20">
        <v>20.8</v>
      </c>
      <c r="Q7" s="21">
        <v>0.09</v>
      </c>
      <c r="R7" s="20">
        <v>20.3</v>
      </c>
      <c r="S7" s="20">
        <v>3.4</v>
      </c>
      <c r="T7" s="22">
        <v>13</v>
      </c>
      <c r="U7" s="21">
        <v>0.48</v>
      </c>
      <c r="V7" s="20">
        <v>8.6</v>
      </c>
      <c r="W7" s="20">
        <v>0.8</v>
      </c>
      <c r="X7" s="20">
        <v>0.4</v>
      </c>
      <c r="Y7" s="20">
        <v>0.3</v>
      </c>
      <c r="Z7" s="21">
        <v>0.88</v>
      </c>
      <c r="AA7" s="21">
        <v>1.53</v>
      </c>
      <c r="AB7" s="20">
        <v>1.2</v>
      </c>
      <c r="AC7" s="21" t="s">
        <v>548</v>
      </c>
      <c r="AD7" s="20" t="s">
        <v>548</v>
      </c>
      <c r="AE7" s="22">
        <v>20</v>
      </c>
      <c r="AF7" s="20">
        <v>0.1</v>
      </c>
      <c r="AG7" s="21" t="s">
        <v>551</v>
      </c>
      <c r="AH7" s="21">
        <v>0.11</v>
      </c>
      <c r="AI7" s="20">
        <v>10.199999999999999</v>
      </c>
      <c r="AJ7" s="20">
        <v>9</v>
      </c>
      <c r="AK7" s="21" t="s">
        <v>548</v>
      </c>
      <c r="AL7" s="21">
        <v>4.8600000000000003</v>
      </c>
      <c r="AM7" s="22">
        <v>213</v>
      </c>
      <c r="AN7" s="21">
        <v>0.2</v>
      </c>
      <c r="AO7" s="46">
        <v>1.7999999999999999E-2</v>
      </c>
      <c r="AP7" s="20">
        <v>0.2</v>
      </c>
      <c r="AQ7" s="21">
        <v>8.02</v>
      </c>
      <c r="AR7" s="20">
        <v>7.7</v>
      </c>
      <c r="AS7" s="46">
        <v>2.7E-2</v>
      </c>
      <c r="AT7" s="20">
        <v>5.4</v>
      </c>
      <c r="AU7" s="20">
        <v>2.2999999999999998</v>
      </c>
      <c r="AV7" s="20">
        <v>8</v>
      </c>
      <c r="AW7" s="46" t="s">
        <v>549</v>
      </c>
      <c r="AX7" s="46">
        <v>7.0000000000000001E-3</v>
      </c>
      <c r="AY7" s="21">
        <v>0.05</v>
      </c>
      <c r="AZ7" s="20">
        <v>1.8</v>
      </c>
      <c r="BA7" s="20">
        <v>0.3</v>
      </c>
      <c r="BB7" s="20">
        <v>1.1000000000000001</v>
      </c>
      <c r="BC7" s="21">
        <v>0.37</v>
      </c>
      <c r="BD7" s="20">
        <v>102</v>
      </c>
      <c r="BE7" s="46" t="s">
        <v>550</v>
      </c>
      <c r="BF7" s="20">
        <v>0.1</v>
      </c>
      <c r="BG7" s="21" t="s">
        <v>551</v>
      </c>
      <c r="BH7" s="20">
        <v>2.9</v>
      </c>
      <c r="BI7" s="21">
        <v>0.02</v>
      </c>
      <c r="BJ7" s="21">
        <v>0.08</v>
      </c>
      <c r="BK7" s="21" t="s">
        <v>548</v>
      </c>
      <c r="BL7" s="20">
        <v>0.6</v>
      </c>
      <c r="BM7" s="22">
        <v>17</v>
      </c>
      <c r="BN7" s="21" t="s">
        <v>548</v>
      </c>
      <c r="BO7" s="21">
        <v>3.89</v>
      </c>
      <c r="BP7" s="20">
        <v>0.3</v>
      </c>
      <c r="BQ7" s="20">
        <v>15.3</v>
      </c>
      <c r="BR7" s="20">
        <v>3.4</v>
      </c>
    </row>
    <row r="8" spans="1:70" s="11" customFormat="1">
      <c r="A8" s="11" t="s">
        <v>316</v>
      </c>
      <c r="B8" s="11" t="s">
        <v>329</v>
      </c>
      <c r="C8" s="37">
        <v>681513</v>
      </c>
      <c r="D8" s="37">
        <v>5530143</v>
      </c>
      <c r="E8" s="94">
        <v>0.4</v>
      </c>
      <c r="F8" s="94">
        <v>0.5</v>
      </c>
      <c r="G8" s="42" t="s">
        <v>332</v>
      </c>
      <c r="H8" s="44">
        <v>0.03</v>
      </c>
      <c r="I8" s="21">
        <v>0.69</v>
      </c>
      <c r="J8" s="20">
        <v>2.4</v>
      </c>
      <c r="K8" s="20">
        <v>3.2</v>
      </c>
      <c r="L8" s="22">
        <v>19</v>
      </c>
      <c r="M8" s="20">
        <v>47.7</v>
      </c>
      <c r="N8" s="20">
        <v>0.3</v>
      </c>
      <c r="O8" s="21">
        <v>7.0000000000000007E-2</v>
      </c>
      <c r="P8" s="20">
        <v>20.2</v>
      </c>
      <c r="Q8" s="21">
        <v>7.0000000000000007E-2</v>
      </c>
      <c r="R8" s="20">
        <v>27.4</v>
      </c>
      <c r="S8" s="20">
        <v>4.4000000000000004</v>
      </c>
      <c r="T8" s="22">
        <v>16</v>
      </c>
      <c r="U8" s="21">
        <v>0.62</v>
      </c>
      <c r="V8" s="20">
        <v>10.8</v>
      </c>
      <c r="W8" s="20">
        <v>0.9</v>
      </c>
      <c r="X8" s="20">
        <v>0.5</v>
      </c>
      <c r="Y8" s="20">
        <v>0.3</v>
      </c>
      <c r="Z8" s="21">
        <v>1.1000000000000001</v>
      </c>
      <c r="AA8" s="21">
        <v>2.12</v>
      </c>
      <c r="AB8" s="20">
        <v>1.4</v>
      </c>
      <c r="AC8" s="21" t="s">
        <v>548</v>
      </c>
      <c r="AD8" s="20" t="s">
        <v>548</v>
      </c>
      <c r="AE8" s="22">
        <v>20</v>
      </c>
      <c r="AF8" s="20">
        <v>0.2</v>
      </c>
      <c r="AG8" s="21" t="s">
        <v>551</v>
      </c>
      <c r="AH8" s="21">
        <v>0.16</v>
      </c>
      <c r="AI8" s="20">
        <v>14</v>
      </c>
      <c r="AJ8" s="20">
        <v>10.8</v>
      </c>
      <c r="AK8" s="21" t="s">
        <v>548</v>
      </c>
      <c r="AL8" s="21">
        <v>4.3600000000000003</v>
      </c>
      <c r="AM8" s="22">
        <v>255</v>
      </c>
      <c r="AN8" s="21">
        <v>0.18</v>
      </c>
      <c r="AO8" s="46">
        <v>1.9E-2</v>
      </c>
      <c r="AP8" s="20">
        <v>0.1</v>
      </c>
      <c r="AQ8" s="21">
        <v>10.5</v>
      </c>
      <c r="AR8" s="20">
        <v>11</v>
      </c>
      <c r="AS8" s="46">
        <v>3.1E-2</v>
      </c>
      <c r="AT8" s="20">
        <v>6.4</v>
      </c>
      <c r="AU8" s="20">
        <v>3</v>
      </c>
      <c r="AV8" s="20">
        <v>11.8</v>
      </c>
      <c r="AW8" s="46" t="s">
        <v>549</v>
      </c>
      <c r="AX8" s="46">
        <v>8.0000000000000002E-3</v>
      </c>
      <c r="AY8" s="21">
        <v>0.03</v>
      </c>
      <c r="AZ8" s="20">
        <v>2.2999999999999998</v>
      </c>
      <c r="BA8" s="20">
        <v>0.3</v>
      </c>
      <c r="BB8" s="20">
        <v>1.7</v>
      </c>
      <c r="BC8" s="21">
        <v>1.07</v>
      </c>
      <c r="BD8" s="20">
        <v>92.9</v>
      </c>
      <c r="BE8" s="46" t="s">
        <v>550</v>
      </c>
      <c r="BF8" s="20">
        <v>0.2</v>
      </c>
      <c r="BG8" s="21" t="s">
        <v>551</v>
      </c>
      <c r="BH8" s="20">
        <v>4.4000000000000004</v>
      </c>
      <c r="BI8" s="21">
        <v>0.03</v>
      </c>
      <c r="BJ8" s="21">
        <v>0.1</v>
      </c>
      <c r="BK8" s="21" t="s">
        <v>548</v>
      </c>
      <c r="BL8" s="20">
        <v>0.5</v>
      </c>
      <c r="BM8" s="22">
        <v>19</v>
      </c>
      <c r="BN8" s="21" t="s">
        <v>548</v>
      </c>
      <c r="BO8" s="21">
        <v>4.46</v>
      </c>
      <c r="BP8" s="20">
        <v>0.4</v>
      </c>
      <c r="BQ8" s="20">
        <v>22.9</v>
      </c>
      <c r="BR8" s="20">
        <v>4.9000000000000004</v>
      </c>
    </row>
    <row r="9" spans="1:70">
      <c r="A9" s="11" t="s">
        <v>316</v>
      </c>
      <c r="B9" s="11" t="s">
        <v>330</v>
      </c>
      <c r="C9" s="37">
        <v>681513</v>
      </c>
      <c r="D9" s="37">
        <v>5530143</v>
      </c>
      <c r="E9" s="43">
        <v>2.2000000000000002</v>
      </c>
      <c r="F9" s="43">
        <v>2.4</v>
      </c>
      <c r="G9" s="42" t="s">
        <v>331</v>
      </c>
      <c r="H9" s="46">
        <v>2.5999999999999999E-2</v>
      </c>
      <c r="I9" s="21">
        <v>0.64</v>
      </c>
      <c r="J9" s="20">
        <v>1.6</v>
      </c>
      <c r="K9" s="20">
        <v>1</v>
      </c>
      <c r="L9" s="22">
        <v>21</v>
      </c>
      <c r="M9" s="20">
        <v>41.9</v>
      </c>
      <c r="N9" s="20">
        <v>0.3</v>
      </c>
      <c r="O9" s="21">
        <v>0.06</v>
      </c>
      <c r="P9" s="20">
        <v>19.8</v>
      </c>
      <c r="Q9" s="21">
        <v>0.04</v>
      </c>
      <c r="R9" s="20">
        <v>24.2</v>
      </c>
      <c r="S9" s="20">
        <v>3.7</v>
      </c>
      <c r="T9" s="22">
        <v>15</v>
      </c>
      <c r="U9" s="21">
        <v>0.64</v>
      </c>
      <c r="V9" s="20">
        <v>9</v>
      </c>
      <c r="W9" s="20">
        <v>0.9</v>
      </c>
      <c r="X9" s="20">
        <v>0.5</v>
      </c>
      <c r="Y9" s="20">
        <v>0.3</v>
      </c>
      <c r="Z9" s="21">
        <v>1.04</v>
      </c>
      <c r="AA9" s="21">
        <v>1.78</v>
      </c>
      <c r="AB9" s="20">
        <v>1.3</v>
      </c>
      <c r="AC9" s="21" t="s">
        <v>548</v>
      </c>
      <c r="AD9" s="20" t="s">
        <v>548</v>
      </c>
      <c r="AE9" s="22" t="s">
        <v>503</v>
      </c>
      <c r="AF9" s="20">
        <v>0.2</v>
      </c>
      <c r="AG9" s="21" t="s">
        <v>551</v>
      </c>
      <c r="AH9" s="21">
        <v>0.16</v>
      </c>
      <c r="AI9" s="20">
        <v>12.1</v>
      </c>
      <c r="AJ9" s="20">
        <v>9.8000000000000007</v>
      </c>
      <c r="AK9" s="21" t="s">
        <v>548</v>
      </c>
      <c r="AL9" s="21">
        <v>4.93</v>
      </c>
      <c r="AM9" s="22">
        <v>247</v>
      </c>
      <c r="AN9" s="21">
        <v>0.17</v>
      </c>
      <c r="AO9" s="46">
        <v>2.3E-2</v>
      </c>
      <c r="AP9" s="20">
        <v>0.2</v>
      </c>
      <c r="AQ9" s="21">
        <v>9.31</v>
      </c>
      <c r="AR9" s="20">
        <v>9.1</v>
      </c>
      <c r="AS9" s="46">
        <v>3.2000000000000001E-2</v>
      </c>
      <c r="AT9" s="20">
        <v>5.4</v>
      </c>
      <c r="AU9" s="20">
        <v>2.7</v>
      </c>
      <c r="AV9" s="20">
        <v>10.7</v>
      </c>
      <c r="AW9" s="46" t="s">
        <v>549</v>
      </c>
      <c r="AX9" s="46">
        <v>8.0000000000000002E-3</v>
      </c>
      <c r="AY9" s="21">
        <v>0.03</v>
      </c>
      <c r="AZ9" s="20">
        <v>2.2999999999999998</v>
      </c>
      <c r="BA9" s="20">
        <v>0.2</v>
      </c>
      <c r="BB9" s="20">
        <v>1.6</v>
      </c>
      <c r="BC9" s="21">
        <v>0.83</v>
      </c>
      <c r="BD9" s="20">
        <v>90.7</v>
      </c>
      <c r="BE9" s="46" t="s">
        <v>550</v>
      </c>
      <c r="BF9" s="20">
        <v>0.2</v>
      </c>
      <c r="BG9" s="21" t="s">
        <v>551</v>
      </c>
      <c r="BH9" s="20">
        <v>3.8</v>
      </c>
      <c r="BI9" s="21">
        <v>0.04</v>
      </c>
      <c r="BJ9" s="21">
        <v>0.08</v>
      </c>
      <c r="BK9" s="21" t="s">
        <v>548</v>
      </c>
      <c r="BL9" s="20">
        <v>0.5</v>
      </c>
      <c r="BM9" s="22">
        <v>18</v>
      </c>
      <c r="BN9" s="21" t="s">
        <v>548</v>
      </c>
      <c r="BO9" s="21">
        <v>4.25</v>
      </c>
      <c r="BP9" s="20">
        <v>0.4</v>
      </c>
      <c r="BQ9" s="20">
        <v>21.7</v>
      </c>
      <c r="BR9" s="20">
        <v>3.7</v>
      </c>
    </row>
    <row r="10" spans="1:70">
      <c r="A10" s="11" t="s">
        <v>322</v>
      </c>
      <c r="B10" s="11" t="s">
        <v>379</v>
      </c>
      <c r="C10" s="37">
        <v>687920</v>
      </c>
      <c r="D10" s="37">
        <v>5530535</v>
      </c>
      <c r="E10" s="43">
        <v>1.3</v>
      </c>
      <c r="F10" s="43">
        <v>1.7</v>
      </c>
      <c r="G10" s="42" t="s">
        <v>110</v>
      </c>
      <c r="H10" s="46">
        <v>3.9E-2</v>
      </c>
      <c r="I10" s="21">
        <v>1.05</v>
      </c>
      <c r="J10" s="20">
        <v>2.9</v>
      </c>
      <c r="K10" s="20">
        <v>6.1</v>
      </c>
      <c r="L10" s="22">
        <v>32</v>
      </c>
      <c r="M10" s="20">
        <v>94.3</v>
      </c>
      <c r="N10" s="20">
        <v>0.4</v>
      </c>
      <c r="O10" s="21">
        <v>0.1</v>
      </c>
      <c r="P10" s="20">
        <v>17.7</v>
      </c>
      <c r="Q10" s="21">
        <v>0.08</v>
      </c>
      <c r="R10" s="20">
        <v>38.1</v>
      </c>
      <c r="S10" s="20">
        <v>6.8</v>
      </c>
      <c r="T10" s="22">
        <v>25</v>
      </c>
      <c r="U10" s="21">
        <v>1.08</v>
      </c>
      <c r="V10" s="20">
        <v>15.5</v>
      </c>
      <c r="W10" s="20">
        <v>1.1000000000000001</v>
      </c>
      <c r="X10" s="20">
        <v>0.6</v>
      </c>
      <c r="Y10" s="20">
        <v>0.4</v>
      </c>
      <c r="Z10" s="21">
        <v>1.5</v>
      </c>
      <c r="AA10" s="21">
        <v>3.06</v>
      </c>
      <c r="AB10" s="20">
        <v>1.8</v>
      </c>
      <c r="AC10" s="21" t="s">
        <v>548</v>
      </c>
      <c r="AD10" s="20" t="s">
        <v>548</v>
      </c>
      <c r="AE10" s="22">
        <v>20</v>
      </c>
      <c r="AF10" s="20">
        <v>0.2</v>
      </c>
      <c r="AG10" s="21" t="s">
        <v>551</v>
      </c>
      <c r="AH10" s="21">
        <v>0.28000000000000003</v>
      </c>
      <c r="AI10" s="20">
        <v>19.399999999999999</v>
      </c>
      <c r="AJ10" s="20">
        <v>20.7</v>
      </c>
      <c r="AK10" s="21" t="s">
        <v>548</v>
      </c>
      <c r="AL10" s="21">
        <v>4.71</v>
      </c>
      <c r="AM10" s="22">
        <v>305</v>
      </c>
      <c r="AN10" s="21">
        <v>0.42</v>
      </c>
      <c r="AO10" s="46">
        <v>3.3000000000000002E-2</v>
      </c>
      <c r="AP10" s="20">
        <v>0.1</v>
      </c>
      <c r="AQ10" s="21">
        <v>14</v>
      </c>
      <c r="AR10" s="20">
        <v>16.7</v>
      </c>
      <c r="AS10" s="46">
        <v>3.5000000000000003E-2</v>
      </c>
      <c r="AT10" s="20">
        <v>8.1</v>
      </c>
      <c r="AU10" s="20">
        <v>4.2</v>
      </c>
      <c r="AV10" s="20">
        <v>20.9</v>
      </c>
      <c r="AW10" s="46" t="s">
        <v>549</v>
      </c>
      <c r="AX10" s="46">
        <v>0.01</v>
      </c>
      <c r="AY10" s="21">
        <v>0.04</v>
      </c>
      <c r="AZ10" s="20">
        <v>3.1</v>
      </c>
      <c r="BA10" s="20">
        <v>0.2</v>
      </c>
      <c r="BB10" s="20">
        <v>2.2000000000000002</v>
      </c>
      <c r="BC10" s="21">
        <v>0.46</v>
      </c>
      <c r="BD10" s="20">
        <v>111</v>
      </c>
      <c r="BE10" s="46" t="s">
        <v>550</v>
      </c>
      <c r="BF10" s="20">
        <v>0.2</v>
      </c>
      <c r="BG10" s="21" t="s">
        <v>551</v>
      </c>
      <c r="BH10" s="20">
        <v>6.6</v>
      </c>
      <c r="BI10" s="21">
        <v>0.05</v>
      </c>
      <c r="BJ10" s="21">
        <v>0.16</v>
      </c>
      <c r="BK10" s="21" t="s">
        <v>548</v>
      </c>
      <c r="BL10" s="20">
        <v>1.4</v>
      </c>
      <c r="BM10" s="22">
        <v>28</v>
      </c>
      <c r="BN10" s="21" t="s">
        <v>548</v>
      </c>
      <c r="BO10" s="21">
        <v>5.33</v>
      </c>
      <c r="BP10" s="20">
        <v>0.5</v>
      </c>
      <c r="BQ10" s="20">
        <v>32.9</v>
      </c>
      <c r="BR10" s="20">
        <v>5.5</v>
      </c>
    </row>
    <row r="11" spans="1:70" s="2" customFormat="1">
      <c r="A11" s="90" t="s">
        <v>324</v>
      </c>
      <c r="B11" s="90" t="s">
        <v>358</v>
      </c>
      <c r="C11" s="37">
        <v>662990</v>
      </c>
      <c r="D11" s="93">
        <v>5550495</v>
      </c>
      <c r="E11" s="92">
        <v>0.2</v>
      </c>
      <c r="F11" s="92">
        <v>0.3</v>
      </c>
      <c r="G11" s="90" t="s">
        <v>332</v>
      </c>
      <c r="H11" s="139">
        <v>2.5000000000000001E-2</v>
      </c>
      <c r="I11" s="21">
        <v>0.45</v>
      </c>
      <c r="J11" s="20">
        <v>1.6</v>
      </c>
      <c r="K11" s="20">
        <v>4.3</v>
      </c>
      <c r="L11" s="22">
        <v>22</v>
      </c>
      <c r="M11" s="20">
        <v>34.6</v>
      </c>
      <c r="N11" s="20">
        <v>0.2</v>
      </c>
      <c r="O11" s="21">
        <v>0.04</v>
      </c>
      <c r="P11" s="20">
        <v>22.6</v>
      </c>
      <c r="Q11" s="21">
        <v>0.02</v>
      </c>
      <c r="R11" s="20">
        <v>18.100000000000001</v>
      </c>
      <c r="S11" s="20">
        <v>3.3</v>
      </c>
      <c r="T11" s="22">
        <v>11</v>
      </c>
      <c r="U11" s="21">
        <v>0.46</v>
      </c>
      <c r="V11" s="20">
        <v>10.4</v>
      </c>
      <c r="W11" s="20">
        <v>0.6</v>
      </c>
      <c r="X11" s="20">
        <v>0.3</v>
      </c>
      <c r="Y11" s="20">
        <v>0.2</v>
      </c>
      <c r="Z11" s="21">
        <v>0.76</v>
      </c>
      <c r="AA11" s="21">
        <v>1.44</v>
      </c>
      <c r="AB11" s="20">
        <v>0.9</v>
      </c>
      <c r="AC11" s="21" t="s">
        <v>548</v>
      </c>
      <c r="AD11" s="20" t="s">
        <v>548</v>
      </c>
      <c r="AE11" s="22" t="s">
        <v>503</v>
      </c>
      <c r="AF11" s="20">
        <v>0.1</v>
      </c>
      <c r="AG11" s="21" t="s">
        <v>551</v>
      </c>
      <c r="AH11" s="21">
        <v>0.12</v>
      </c>
      <c r="AI11" s="20">
        <v>9</v>
      </c>
      <c r="AJ11" s="20">
        <v>8.5</v>
      </c>
      <c r="AK11" s="21" t="s">
        <v>548</v>
      </c>
      <c r="AL11" s="21">
        <v>5.62</v>
      </c>
      <c r="AM11" s="22">
        <v>205</v>
      </c>
      <c r="AN11" s="21">
        <v>0.14000000000000001</v>
      </c>
      <c r="AO11" s="46">
        <v>1.9E-2</v>
      </c>
      <c r="AP11" s="20">
        <v>0.3</v>
      </c>
      <c r="AQ11" s="21">
        <v>6.93</v>
      </c>
      <c r="AR11" s="20">
        <v>6.4</v>
      </c>
      <c r="AS11" s="46">
        <v>2.7E-2</v>
      </c>
      <c r="AT11" s="20">
        <v>5</v>
      </c>
      <c r="AU11" s="20">
        <v>2.1</v>
      </c>
      <c r="AV11" s="20">
        <v>8.1</v>
      </c>
      <c r="AW11" s="46" t="s">
        <v>549</v>
      </c>
      <c r="AX11" s="46">
        <v>8.9999999999999993E-3</v>
      </c>
      <c r="AY11" s="21">
        <v>0.02</v>
      </c>
      <c r="AZ11" s="20">
        <v>1.5</v>
      </c>
      <c r="BA11" s="20">
        <v>0.4</v>
      </c>
      <c r="BB11" s="20">
        <v>1.2</v>
      </c>
      <c r="BC11" s="21">
        <v>0.59</v>
      </c>
      <c r="BD11" s="20">
        <v>95.7</v>
      </c>
      <c r="BE11" s="46" t="s">
        <v>550</v>
      </c>
      <c r="BF11" s="20">
        <v>0.1</v>
      </c>
      <c r="BG11" s="21">
        <v>0.03</v>
      </c>
      <c r="BH11" s="20">
        <v>2.8</v>
      </c>
      <c r="BI11" s="21">
        <v>0.03</v>
      </c>
      <c r="BJ11" s="21">
        <v>7.0000000000000007E-2</v>
      </c>
      <c r="BK11" s="21" t="s">
        <v>548</v>
      </c>
      <c r="BL11" s="20">
        <v>0.4</v>
      </c>
      <c r="BM11" s="22">
        <v>13</v>
      </c>
      <c r="BN11" s="119" t="s">
        <v>548</v>
      </c>
      <c r="BO11" s="119">
        <v>3.15</v>
      </c>
      <c r="BP11" s="118">
        <v>0.2</v>
      </c>
      <c r="BQ11" s="118">
        <v>12.7</v>
      </c>
      <c r="BR11" s="118">
        <v>5</v>
      </c>
    </row>
    <row r="12" spans="1:70">
      <c r="A12" s="11" t="s">
        <v>324</v>
      </c>
      <c r="B12" s="11" t="s">
        <v>356</v>
      </c>
      <c r="C12" s="37">
        <v>662990</v>
      </c>
      <c r="D12" s="37">
        <v>5550495</v>
      </c>
      <c r="E12" s="43">
        <v>1.3</v>
      </c>
      <c r="F12" s="43">
        <v>1.4</v>
      </c>
      <c r="G12" s="60" t="s">
        <v>210</v>
      </c>
      <c r="H12" s="46">
        <v>7.8E-2</v>
      </c>
      <c r="I12" s="21">
        <v>0.45</v>
      </c>
      <c r="J12" s="20">
        <v>1</v>
      </c>
      <c r="K12" s="20">
        <v>2.6</v>
      </c>
      <c r="L12" s="22">
        <v>20</v>
      </c>
      <c r="M12" s="20">
        <v>31.3</v>
      </c>
      <c r="N12" s="20">
        <v>0.2</v>
      </c>
      <c r="O12" s="21">
        <v>0.04</v>
      </c>
      <c r="P12" s="20">
        <v>23.8</v>
      </c>
      <c r="Q12" s="21">
        <v>7.0000000000000007E-2</v>
      </c>
      <c r="R12" s="20">
        <v>18.100000000000001</v>
      </c>
      <c r="S12" s="20">
        <v>3.1</v>
      </c>
      <c r="T12" s="22">
        <v>10</v>
      </c>
      <c r="U12" s="21">
        <v>0.46</v>
      </c>
      <c r="V12" s="20">
        <v>6.9</v>
      </c>
      <c r="W12" s="20">
        <v>0.6</v>
      </c>
      <c r="X12" s="20">
        <v>0.3</v>
      </c>
      <c r="Y12" s="20">
        <v>0.2</v>
      </c>
      <c r="Z12" s="21">
        <v>0.77</v>
      </c>
      <c r="AA12" s="21">
        <v>1.41</v>
      </c>
      <c r="AB12" s="20">
        <v>0.9</v>
      </c>
      <c r="AC12" s="21" t="s">
        <v>548</v>
      </c>
      <c r="AD12" s="20">
        <v>0.1</v>
      </c>
      <c r="AE12" s="22">
        <v>10</v>
      </c>
      <c r="AF12" s="20">
        <v>0.1</v>
      </c>
      <c r="AG12" s="21" t="s">
        <v>551</v>
      </c>
      <c r="AH12" s="21">
        <v>0.13</v>
      </c>
      <c r="AI12" s="20">
        <v>9.1999999999999993</v>
      </c>
      <c r="AJ12" s="20">
        <v>8.1999999999999993</v>
      </c>
      <c r="AK12" s="21" t="s">
        <v>548</v>
      </c>
      <c r="AL12" s="21">
        <v>5.19</v>
      </c>
      <c r="AM12" s="22">
        <v>214</v>
      </c>
      <c r="AN12" s="21">
        <v>0.12</v>
      </c>
      <c r="AO12" s="46">
        <v>1.7999999999999999E-2</v>
      </c>
      <c r="AP12" s="20">
        <v>0.2</v>
      </c>
      <c r="AQ12" s="21">
        <v>6.91</v>
      </c>
      <c r="AR12" s="20">
        <v>6.9</v>
      </c>
      <c r="AS12" s="46">
        <v>2.5000000000000001E-2</v>
      </c>
      <c r="AT12" s="20">
        <v>5</v>
      </c>
      <c r="AU12" s="20">
        <v>2</v>
      </c>
      <c r="AV12" s="20">
        <v>8.8000000000000007</v>
      </c>
      <c r="AW12" s="46" t="s">
        <v>549</v>
      </c>
      <c r="AX12" s="46">
        <v>8.0000000000000002E-3</v>
      </c>
      <c r="AY12" s="21">
        <v>0.03</v>
      </c>
      <c r="AZ12" s="20">
        <v>1.6</v>
      </c>
      <c r="BA12" s="20">
        <v>0.3</v>
      </c>
      <c r="BB12" s="20">
        <v>1.2</v>
      </c>
      <c r="BC12" s="21">
        <v>0.28999999999999998</v>
      </c>
      <c r="BD12" s="20">
        <v>102</v>
      </c>
      <c r="BE12" s="46" t="s">
        <v>550</v>
      </c>
      <c r="BF12" s="20">
        <v>0.1</v>
      </c>
      <c r="BG12" s="21">
        <v>0.03</v>
      </c>
      <c r="BH12" s="20">
        <v>3</v>
      </c>
      <c r="BI12" s="21">
        <v>0.02</v>
      </c>
      <c r="BJ12" s="21">
        <v>0.05</v>
      </c>
      <c r="BK12" s="21" t="s">
        <v>548</v>
      </c>
      <c r="BL12" s="20">
        <v>0.5</v>
      </c>
      <c r="BM12" s="22">
        <v>13</v>
      </c>
      <c r="BN12" s="21" t="s">
        <v>548</v>
      </c>
      <c r="BO12" s="21">
        <v>3.09</v>
      </c>
      <c r="BP12" s="20">
        <v>0.2</v>
      </c>
      <c r="BQ12" s="20">
        <v>14.5</v>
      </c>
      <c r="BR12" s="20">
        <v>6.3</v>
      </c>
    </row>
    <row r="13" spans="1:70">
      <c r="A13" s="11" t="s">
        <v>324</v>
      </c>
      <c r="B13" s="11" t="s">
        <v>385</v>
      </c>
      <c r="C13" s="37">
        <v>662990</v>
      </c>
      <c r="D13" s="37">
        <v>5550495</v>
      </c>
      <c r="E13" s="43">
        <v>2.1</v>
      </c>
      <c r="F13" s="43">
        <v>2.2000000000000002</v>
      </c>
      <c r="G13" s="60" t="s">
        <v>386</v>
      </c>
      <c r="H13" s="46">
        <v>0.02</v>
      </c>
      <c r="I13" s="21">
        <v>0.25</v>
      </c>
      <c r="J13" s="20">
        <v>2</v>
      </c>
      <c r="K13" s="20">
        <v>3.5</v>
      </c>
      <c r="L13" s="22">
        <v>14</v>
      </c>
      <c r="M13" s="20">
        <v>18.899999999999999</v>
      </c>
      <c r="N13" s="20">
        <v>0.1</v>
      </c>
      <c r="O13" s="21">
        <v>0.04</v>
      </c>
      <c r="P13" s="20">
        <v>27.6</v>
      </c>
      <c r="Q13" s="21">
        <v>0.03</v>
      </c>
      <c r="R13" s="20">
        <v>12.1</v>
      </c>
      <c r="S13" s="20">
        <v>2.4</v>
      </c>
      <c r="T13" s="22">
        <v>11</v>
      </c>
      <c r="U13" s="21">
        <v>0.25</v>
      </c>
      <c r="V13" s="20">
        <v>5.8</v>
      </c>
      <c r="W13" s="20">
        <v>0.5</v>
      </c>
      <c r="X13" s="20">
        <v>0.2</v>
      </c>
      <c r="Y13" s="20">
        <v>0.2</v>
      </c>
      <c r="Z13" s="21">
        <v>0.63</v>
      </c>
      <c r="AA13" s="21">
        <v>0.83</v>
      </c>
      <c r="AB13" s="20">
        <v>0.7</v>
      </c>
      <c r="AC13" s="21" t="s">
        <v>548</v>
      </c>
      <c r="AD13" s="20" t="s">
        <v>548</v>
      </c>
      <c r="AE13" s="22">
        <v>10</v>
      </c>
      <c r="AF13" s="20" t="s">
        <v>548</v>
      </c>
      <c r="AG13" s="21" t="s">
        <v>551</v>
      </c>
      <c r="AH13" s="21">
        <v>7.0000000000000007E-2</v>
      </c>
      <c r="AI13" s="20">
        <v>5.7</v>
      </c>
      <c r="AJ13" s="20">
        <v>4.0999999999999996</v>
      </c>
      <c r="AK13" s="21" t="s">
        <v>548</v>
      </c>
      <c r="AL13" s="21">
        <v>4.03</v>
      </c>
      <c r="AM13" s="22">
        <v>197</v>
      </c>
      <c r="AN13" s="21">
        <v>0.25</v>
      </c>
      <c r="AO13" s="46">
        <v>1.7999999999999999E-2</v>
      </c>
      <c r="AP13" s="20">
        <v>0.2</v>
      </c>
      <c r="AQ13" s="21">
        <v>4.8499999999999996</v>
      </c>
      <c r="AR13" s="20">
        <v>6.5</v>
      </c>
      <c r="AS13" s="46">
        <v>2.3E-2</v>
      </c>
      <c r="AT13" s="20">
        <v>5.5</v>
      </c>
      <c r="AU13" s="20">
        <v>1.3</v>
      </c>
      <c r="AV13" s="20">
        <v>4.4000000000000004</v>
      </c>
      <c r="AW13" s="46" t="s">
        <v>549</v>
      </c>
      <c r="AX13" s="46">
        <v>8.9999999999999993E-3</v>
      </c>
      <c r="AY13" s="21">
        <v>0.05</v>
      </c>
      <c r="AZ13" s="20">
        <v>1.1000000000000001</v>
      </c>
      <c r="BA13" s="20">
        <v>0.4</v>
      </c>
      <c r="BB13" s="20">
        <v>0.8</v>
      </c>
      <c r="BC13" s="21">
        <v>2.35</v>
      </c>
      <c r="BD13" s="20">
        <v>102</v>
      </c>
      <c r="BE13" s="46" t="s">
        <v>550</v>
      </c>
      <c r="BF13" s="20" t="s">
        <v>548</v>
      </c>
      <c r="BG13" s="21" t="s">
        <v>551</v>
      </c>
      <c r="BH13" s="20">
        <v>1.7</v>
      </c>
      <c r="BI13" s="21">
        <v>0.02</v>
      </c>
      <c r="BJ13" s="21">
        <v>0.04</v>
      </c>
      <c r="BK13" s="21" t="s">
        <v>548</v>
      </c>
      <c r="BL13" s="20">
        <v>0.5</v>
      </c>
      <c r="BM13" s="22">
        <v>8</v>
      </c>
      <c r="BN13" s="21" t="s">
        <v>548</v>
      </c>
      <c r="BO13" s="21">
        <v>2.2999999999999998</v>
      </c>
      <c r="BP13" s="20">
        <v>0.2</v>
      </c>
      <c r="BQ13" s="20">
        <v>8.6999999999999993</v>
      </c>
      <c r="BR13" s="20">
        <v>4</v>
      </c>
    </row>
    <row r="14" spans="1:70">
      <c r="A14" s="11" t="s">
        <v>325</v>
      </c>
      <c r="B14" s="11" t="s">
        <v>381</v>
      </c>
      <c r="C14" s="37">
        <v>639951</v>
      </c>
      <c r="D14" s="37">
        <v>5578517</v>
      </c>
      <c r="E14" s="43">
        <v>0.2</v>
      </c>
      <c r="F14" s="43">
        <v>0.3</v>
      </c>
      <c r="G14" s="60" t="s">
        <v>333</v>
      </c>
      <c r="H14" s="46">
        <v>0.17199999999999999</v>
      </c>
      <c r="I14" s="21">
        <v>1.36</v>
      </c>
      <c r="J14" s="20">
        <v>3.5</v>
      </c>
      <c r="K14" s="20">
        <v>4</v>
      </c>
      <c r="L14" s="22">
        <v>28</v>
      </c>
      <c r="M14" s="20">
        <v>83.2</v>
      </c>
      <c r="N14" s="20">
        <v>0.5</v>
      </c>
      <c r="O14" s="21">
        <v>0.12</v>
      </c>
      <c r="P14" s="20">
        <v>13.4</v>
      </c>
      <c r="Q14" s="21">
        <v>0.11</v>
      </c>
      <c r="R14" s="20">
        <v>32.200000000000003</v>
      </c>
      <c r="S14" s="20">
        <v>7.6</v>
      </c>
      <c r="T14" s="22">
        <v>28</v>
      </c>
      <c r="U14" s="21">
        <v>0.96</v>
      </c>
      <c r="V14" s="20">
        <v>17.7</v>
      </c>
      <c r="W14" s="20">
        <v>1.3</v>
      </c>
      <c r="X14" s="20">
        <v>0.6</v>
      </c>
      <c r="Y14" s="20">
        <v>0.4</v>
      </c>
      <c r="Z14" s="21">
        <v>1.64</v>
      </c>
      <c r="AA14" s="21">
        <v>3.77</v>
      </c>
      <c r="AB14" s="20">
        <v>1.8</v>
      </c>
      <c r="AC14" s="21" t="s">
        <v>548</v>
      </c>
      <c r="AD14" s="20" t="s">
        <v>548</v>
      </c>
      <c r="AE14" s="22">
        <v>20</v>
      </c>
      <c r="AF14" s="20">
        <v>0.2</v>
      </c>
      <c r="AG14" s="21" t="s">
        <v>551</v>
      </c>
      <c r="AH14" s="21">
        <v>0.24</v>
      </c>
      <c r="AI14" s="20">
        <v>16.2</v>
      </c>
      <c r="AJ14" s="20">
        <v>17.8</v>
      </c>
      <c r="AK14" s="21" t="s">
        <v>548</v>
      </c>
      <c r="AL14" s="21">
        <v>5.68</v>
      </c>
      <c r="AM14" s="22">
        <v>250</v>
      </c>
      <c r="AN14" s="21">
        <v>0.17</v>
      </c>
      <c r="AO14" s="46">
        <v>2.1999999999999999E-2</v>
      </c>
      <c r="AP14" s="20" t="s">
        <v>548</v>
      </c>
      <c r="AQ14" s="21">
        <v>12.7</v>
      </c>
      <c r="AR14" s="20">
        <v>22.4</v>
      </c>
      <c r="AS14" s="46">
        <v>0.03</v>
      </c>
      <c r="AT14" s="20">
        <v>7.5</v>
      </c>
      <c r="AU14" s="20">
        <v>3.6</v>
      </c>
      <c r="AV14" s="20">
        <v>16.399999999999999</v>
      </c>
      <c r="AW14" s="46" t="s">
        <v>549</v>
      </c>
      <c r="AX14" s="46">
        <v>8.0000000000000002E-3</v>
      </c>
      <c r="AY14" s="21">
        <v>0.05</v>
      </c>
      <c r="AZ14" s="20">
        <v>3.9</v>
      </c>
      <c r="BA14" s="20">
        <v>0.2</v>
      </c>
      <c r="BB14" s="20">
        <v>1.8</v>
      </c>
      <c r="BC14" s="21">
        <v>0.54</v>
      </c>
      <c r="BD14" s="20">
        <v>57.6</v>
      </c>
      <c r="BE14" s="46" t="s">
        <v>550</v>
      </c>
      <c r="BF14" s="20">
        <v>0.3</v>
      </c>
      <c r="BG14" s="21">
        <v>0.02</v>
      </c>
      <c r="BH14" s="20">
        <v>5.4</v>
      </c>
      <c r="BI14" s="21">
        <v>0.03</v>
      </c>
      <c r="BJ14" s="21">
        <v>0.14000000000000001</v>
      </c>
      <c r="BK14" s="21" t="s">
        <v>548</v>
      </c>
      <c r="BL14" s="20">
        <v>0.5</v>
      </c>
      <c r="BM14" s="22">
        <v>39</v>
      </c>
      <c r="BN14" s="21" t="s">
        <v>548</v>
      </c>
      <c r="BO14" s="21">
        <v>5.98</v>
      </c>
      <c r="BP14" s="20">
        <v>0.5</v>
      </c>
      <c r="BQ14" s="20">
        <v>34.799999999999997</v>
      </c>
      <c r="BR14" s="20">
        <v>4.2</v>
      </c>
    </row>
    <row r="15" spans="1:70">
      <c r="A15" s="11" t="s">
        <v>327</v>
      </c>
      <c r="B15" s="11" t="s">
        <v>382</v>
      </c>
      <c r="C15" s="37">
        <v>617818</v>
      </c>
      <c r="D15" s="37">
        <v>5578055</v>
      </c>
      <c r="E15" s="43">
        <v>1</v>
      </c>
      <c r="F15" s="43">
        <v>1.2</v>
      </c>
      <c r="G15" s="60" t="s">
        <v>110</v>
      </c>
      <c r="H15" s="46">
        <v>3.5999999999999997E-2</v>
      </c>
      <c r="I15" s="21">
        <v>0.62</v>
      </c>
      <c r="J15" s="20">
        <v>1.3</v>
      </c>
      <c r="K15" s="20">
        <v>3.1</v>
      </c>
      <c r="L15" s="22">
        <v>25</v>
      </c>
      <c r="M15" s="20">
        <v>43.7</v>
      </c>
      <c r="N15" s="20">
        <v>0.2</v>
      </c>
      <c r="O15" s="21">
        <v>0.05</v>
      </c>
      <c r="P15" s="20">
        <v>17.7</v>
      </c>
      <c r="Q15" s="21">
        <v>7.0000000000000007E-2</v>
      </c>
      <c r="R15" s="20">
        <v>22.9</v>
      </c>
      <c r="S15" s="20">
        <v>4.3</v>
      </c>
      <c r="T15" s="22">
        <v>17</v>
      </c>
      <c r="U15" s="21">
        <v>0.54</v>
      </c>
      <c r="V15" s="20">
        <v>9.3000000000000007</v>
      </c>
      <c r="W15" s="20">
        <v>0.9</v>
      </c>
      <c r="X15" s="20">
        <v>0.4</v>
      </c>
      <c r="Y15" s="20">
        <v>0.3</v>
      </c>
      <c r="Z15" s="21">
        <v>0.94</v>
      </c>
      <c r="AA15" s="21">
        <v>1.84</v>
      </c>
      <c r="AB15" s="20">
        <v>1.3</v>
      </c>
      <c r="AC15" s="21" t="s">
        <v>548</v>
      </c>
      <c r="AD15" s="20" t="s">
        <v>548</v>
      </c>
      <c r="AE15" s="22" t="s">
        <v>503</v>
      </c>
      <c r="AF15" s="20">
        <v>0.1</v>
      </c>
      <c r="AG15" s="21" t="s">
        <v>551</v>
      </c>
      <c r="AH15" s="21">
        <v>0.15</v>
      </c>
      <c r="AI15" s="20">
        <v>11.7</v>
      </c>
      <c r="AJ15" s="20">
        <v>12.4</v>
      </c>
      <c r="AK15" s="21" t="s">
        <v>548</v>
      </c>
      <c r="AL15" s="21">
        <v>7.61</v>
      </c>
      <c r="AM15" s="22">
        <v>218</v>
      </c>
      <c r="AN15" s="21">
        <v>0.13</v>
      </c>
      <c r="AO15" s="46">
        <v>2.4E-2</v>
      </c>
      <c r="AP15" s="20">
        <v>0.2</v>
      </c>
      <c r="AQ15" s="21">
        <v>9.0299999999999994</v>
      </c>
      <c r="AR15" s="20">
        <v>10.6</v>
      </c>
      <c r="AS15" s="46">
        <v>2.7E-2</v>
      </c>
      <c r="AT15" s="20">
        <v>5.6</v>
      </c>
      <c r="AU15" s="20">
        <v>2.5</v>
      </c>
      <c r="AV15" s="20">
        <v>10</v>
      </c>
      <c r="AW15" s="46" t="s">
        <v>549</v>
      </c>
      <c r="AX15" s="46">
        <v>7.0000000000000001E-3</v>
      </c>
      <c r="AY15" s="21">
        <v>0.04</v>
      </c>
      <c r="AZ15" s="20">
        <v>2.2000000000000002</v>
      </c>
      <c r="BA15" s="20" t="s">
        <v>548</v>
      </c>
      <c r="BB15" s="20">
        <v>1.6</v>
      </c>
      <c r="BC15" s="21">
        <v>1.1299999999999999</v>
      </c>
      <c r="BD15" s="20">
        <v>68.8</v>
      </c>
      <c r="BE15" s="46" t="s">
        <v>550</v>
      </c>
      <c r="BF15" s="20">
        <v>0.2</v>
      </c>
      <c r="BG15" s="21" t="s">
        <v>551</v>
      </c>
      <c r="BH15" s="20">
        <v>3.5</v>
      </c>
      <c r="BI15" s="21">
        <v>0.04</v>
      </c>
      <c r="BJ15" s="21">
        <v>0.08</v>
      </c>
      <c r="BK15" s="21" t="s">
        <v>548</v>
      </c>
      <c r="BL15" s="20">
        <v>0.4</v>
      </c>
      <c r="BM15" s="22">
        <v>17</v>
      </c>
      <c r="BN15" s="21" t="s">
        <v>548</v>
      </c>
      <c r="BO15" s="21">
        <v>3.94</v>
      </c>
      <c r="BP15" s="20">
        <v>0.3</v>
      </c>
      <c r="BQ15" s="20">
        <v>17.2</v>
      </c>
      <c r="BR15" s="20">
        <v>5.9</v>
      </c>
    </row>
    <row r="16" spans="1:70">
      <c r="A16" s="11" t="s">
        <v>363</v>
      </c>
      <c r="B16" s="11" t="s">
        <v>367</v>
      </c>
      <c r="C16" s="37">
        <v>655819.26</v>
      </c>
      <c r="D16" s="37">
        <v>5478159.9699999997</v>
      </c>
      <c r="E16" s="43">
        <v>0.6</v>
      </c>
      <c r="F16" s="43">
        <v>0.8</v>
      </c>
      <c r="G16" s="60" t="s">
        <v>371</v>
      </c>
      <c r="H16" s="46">
        <v>3.2000000000000001E-2</v>
      </c>
      <c r="I16" s="21">
        <v>0.83</v>
      </c>
      <c r="J16" s="20">
        <v>2.7</v>
      </c>
      <c r="K16" s="20">
        <v>2.5</v>
      </c>
      <c r="L16" s="22">
        <v>20</v>
      </c>
      <c r="M16" s="20">
        <v>80.099999999999994</v>
      </c>
      <c r="N16" s="20">
        <v>0.4</v>
      </c>
      <c r="O16" s="21">
        <v>0.1</v>
      </c>
      <c r="P16" s="20">
        <v>10.1</v>
      </c>
      <c r="Q16" s="21">
        <v>0.16</v>
      </c>
      <c r="R16" s="20">
        <v>39</v>
      </c>
      <c r="S16" s="20">
        <v>5.0999999999999996</v>
      </c>
      <c r="T16" s="22">
        <v>23</v>
      </c>
      <c r="U16" s="21">
        <v>0.69</v>
      </c>
      <c r="V16" s="20">
        <v>12.5</v>
      </c>
      <c r="W16" s="20">
        <v>1.7</v>
      </c>
      <c r="X16" s="20">
        <v>0.8</v>
      </c>
      <c r="Y16" s="20">
        <v>0.5</v>
      </c>
      <c r="Z16" s="21">
        <v>1.45</v>
      </c>
      <c r="AA16" s="21">
        <v>2.5</v>
      </c>
      <c r="AB16" s="20">
        <v>2.4</v>
      </c>
      <c r="AC16" s="21" t="s">
        <v>548</v>
      </c>
      <c r="AD16" s="20" t="s">
        <v>548</v>
      </c>
      <c r="AE16" s="22">
        <v>20</v>
      </c>
      <c r="AF16" s="20">
        <v>0.3</v>
      </c>
      <c r="AG16" s="21" t="s">
        <v>551</v>
      </c>
      <c r="AH16" s="21">
        <v>0.18</v>
      </c>
      <c r="AI16" s="20">
        <v>19.399999999999999</v>
      </c>
      <c r="AJ16" s="20">
        <v>12.9</v>
      </c>
      <c r="AK16" s="21" t="s">
        <v>548</v>
      </c>
      <c r="AL16" s="21">
        <v>4.0599999999999996</v>
      </c>
      <c r="AM16" s="22">
        <v>295</v>
      </c>
      <c r="AN16" s="21">
        <v>0.3</v>
      </c>
      <c r="AO16" s="46">
        <v>3.3000000000000002E-2</v>
      </c>
      <c r="AP16" s="20">
        <v>0.2</v>
      </c>
      <c r="AQ16" s="21">
        <v>15.6</v>
      </c>
      <c r="AR16" s="20">
        <v>11.9</v>
      </c>
      <c r="AS16" s="46">
        <v>4.7E-2</v>
      </c>
      <c r="AT16" s="20">
        <v>6.9</v>
      </c>
      <c r="AU16" s="20">
        <v>4.5</v>
      </c>
      <c r="AV16" s="20">
        <v>12.6</v>
      </c>
      <c r="AW16" s="46" t="s">
        <v>549</v>
      </c>
      <c r="AX16" s="46">
        <v>8.0000000000000002E-3</v>
      </c>
      <c r="AY16" s="21">
        <v>0.08</v>
      </c>
      <c r="AZ16" s="20">
        <v>3.5</v>
      </c>
      <c r="BA16" s="20" t="s">
        <v>548</v>
      </c>
      <c r="BB16" s="20">
        <v>2.8</v>
      </c>
      <c r="BC16" s="21">
        <v>0.44</v>
      </c>
      <c r="BD16" s="20">
        <v>67.900000000000006</v>
      </c>
      <c r="BE16" s="46" t="s">
        <v>550</v>
      </c>
      <c r="BF16" s="20">
        <v>0.3</v>
      </c>
      <c r="BG16" s="21" t="s">
        <v>551</v>
      </c>
      <c r="BH16" s="20">
        <v>6.1</v>
      </c>
      <c r="BI16" s="21">
        <v>0.06</v>
      </c>
      <c r="BJ16" s="21">
        <v>0.12</v>
      </c>
      <c r="BK16" s="21">
        <v>0.1</v>
      </c>
      <c r="BL16" s="20">
        <v>0.8</v>
      </c>
      <c r="BM16" s="22">
        <v>28</v>
      </c>
      <c r="BN16" s="21" t="s">
        <v>548</v>
      </c>
      <c r="BO16" s="21">
        <v>7.54</v>
      </c>
      <c r="BP16" s="20">
        <v>0.6</v>
      </c>
      <c r="BQ16" s="20">
        <v>32.4</v>
      </c>
      <c r="BR16" s="20">
        <v>1.6</v>
      </c>
    </row>
    <row r="17" spans="1:70">
      <c r="A17" s="11" t="s">
        <v>363</v>
      </c>
      <c r="B17" s="11" t="s">
        <v>368</v>
      </c>
      <c r="C17" s="37">
        <v>655819.26</v>
      </c>
      <c r="D17" s="37">
        <v>5478159.9699999997</v>
      </c>
      <c r="E17" s="43">
        <v>2.1</v>
      </c>
      <c r="F17" s="43">
        <v>2.2999999999999998</v>
      </c>
      <c r="G17" s="60" t="s">
        <v>210</v>
      </c>
      <c r="H17" s="46">
        <v>3.5000000000000003E-2</v>
      </c>
      <c r="I17" s="21">
        <v>0.79</v>
      </c>
      <c r="J17" s="20">
        <v>2.4</v>
      </c>
      <c r="K17" s="20">
        <v>3.8</v>
      </c>
      <c r="L17" s="22">
        <v>19</v>
      </c>
      <c r="M17" s="20">
        <v>66.3</v>
      </c>
      <c r="N17" s="20">
        <v>0.4</v>
      </c>
      <c r="O17" s="21">
        <v>0.09</v>
      </c>
      <c r="P17" s="20">
        <v>8.98</v>
      </c>
      <c r="Q17" s="21">
        <v>0.09</v>
      </c>
      <c r="R17" s="20">
        <v>39.1</v>
      </c>
      <c r="S17" s="20">
        <v>5.0999999999999996</v>
      </c>
      <c r="T17" s="22">
        <v>22</v>
      </c>
      <c r="U17" s="21">
        <v>0.67</v>
      </c>
      <c r="V17" s="20">
        <v>12</v>
      </c>
      <c r="W17" s="20">
        <v>1.6</v>
      </c>
      <c r="X17" s="20">
        <v>0.7</v>
      </c>
      <c r="Y17" s="20">
        <v>0.5</v>
      </c>
      <c r="Z17" s="21">
        <v>1.3</v>
      </c>
      <c r="AA17" s="21">
        <v>2.5299999999999998</v>
      </c>
      <c r="AB17" s="20">
        <v>2.2999999999999998</v>
      </c>
      <c r="AC17" s="21" t="s">
        <v>548</v>
      </c>
      <c r="AD17" s="20" t="s">
        <v>548</v>
      </c>
      <c r="AE17" s="22">
        <v>10</v>
      </c>
      <c r="AF17" s="20">
        <v>0.3</v>
      </c>
      <c r="AG17" s="21" t="s">
        <v>551</v>
      </c>
      <c r="AH17" s="21">
        <v>0.17</v>
      </c>
      <c r="AI17" s="20">
        <v>19.600000000000001</v>
      </c>
      <c r="AJ17" s="20">
        <v>11.8</v>
      </c>
      <c r="AK17" s="21" t="s">
        <v>548</v>
      </c>
      <c r="AL17" s="21">
        <v>3.89</v>
      </c>
      <c r="AM17" s="22">
        <v>288</v>
      </c>
      <c r="AN17" s="21">
        <v>0.35</v>
      </c>
      <c r="AO17" s="46">
        <v>3.3000000000000002E-2</v>
      </c>
      <c r="AP17" s="20">
        <v>0.3</v>
      </c>
      <c r="AQ17" s="21">
        <v>15.6</v>
      </c>
      <c r="AR17" s="20">
        <v>11</v>
      </c>
      <c r="AS17" s="46">
        <v>4.7E-2</v>
      </c>
      <c r="AT17" s="20">
        <v>6.1</v>
      </c>
      <c r="AU17" s="20">
        <v>4.5</v>
      </c>
      <c r="AV17" s="20">
        <v>11.7</v>
      </c>
      <c r="AW17" s="46" t="s">
        <v>549</v>
      </c>
      <c r="AX17" s="46">
        <v>7.0000000000000001E-3</v>
      </c>
      <c r="AY17" s="21">
        <v>7.0000000000000007E-2</v>
      </c>
      <c r="AZ17" s="20">
        <v>3</v>
      </c>
      <c r="BA17" s="20">
        <v>0.4</v>
      </c>
      <c r="BB17" s="20">
        <v>2.7</v>
      </c>
      <c r="BC17" s="21">
        <v>0.44</v>
      </c>
      <c r="BD17" s="20">
        <v>63</v>
      </c>
      <c r="BE17" s="46" t="s">
        <v>550</v>
      </c>
      <c r="BF17" s="20">
        <v>0.3</v>
      </c>
      <c r="BG17" s="21" t="s">
        <v>551</v>
      </c>
      <c r="BH17" s="20">
        <v>6</v>
      </c>
      <c r="BI17" s="21">
        <v>0.06</v>
      </c>
      <c r="BJ17" s="21">
        <v>0.11</v>
      </c>
      <c r="BK17" s="21" t="s">
        <v>548</v>
      </c>
      <c r="BL17" s="20">
        <v>0.8</v>
      </c>
      <c r="BM17" s="22">
        <v>27</v>
      </c>
      <c r="BN17" s="21" t="s">
        <v>548</v>
      </c>
      <c r="BO17" s="21">
        <v>7.14</v>
      </c>
      <c r="BP17" s="20">
        <v>0.6</v>
      </c>
      <c r="BQ17" s="20">
        <v>30.4</v>
      </c>
      <c r="BR17" s="20">
        <v>2.1</v>
      </c>
    </row>
    <row r="18" spans="1:70">
      <c r="A18" s="12" t="s">
        <v>364</v>
      </c>
      <c r="B18" s="12" t="s">
        <v>365</v>
      </c>
      <c r="C18" s="105">
        <v>655249.64</v>
      </c>
      <c r="D18" s="105">
        <v>5479074.5999999996</v>
      </c>
      <c r="E18" s="106">
        <v>1.5</v>
      </c>
      <c r="F18" s="106">
        <v>1.7</v>
      </c>
      <c r="G18" s="107" t="s">
        <v>110</v>
      </c>
      <c r="H18" s="116">
        <v>3.1E-2</v>
      </c>
      <c r="I18" s="98">
        <v>0.74</v>
      </c>
      <c r="J18" s="97">
        <v>2.7</v>
      </c>
      <c r="K18" s="97">
        <v>4.4000000000000004</v>
      </c>
      <c r="L18" s="96">
        <v>26</v>
      </c>
      <c r="M18" s="97">
        <v>59.7</v>
      </c>
      <c r="N18" s="97">
        <v>0.4</v>
      </c>
      <c r="O18" s="98">
        <v>0.08</v>
      </c>
      <c r="P18" s="97">
        <v>15.6</v>
      </c>
      <c r="Q18" s="98">
        <v>0.1</v>
      </c>
      <c r="R18" s="97">
        <v>26.9</v>
      </c>
      <c r="S18" s="97">
        <v>4.3</v>
      </c>
      <c r="T18" s="96">
        <v>18</v>
      </c>
      <c r="U18" s="98">
        <v>0.7</v>
      </c>
      <c r="V18" s="97">
        <v>10.4</v>
      </c>
      <c r="W18" s="97">
        <v>1.1000000000000001</v>
      </c>
      <c r="X18" s="97">
        <v>0.6</v>
      </c>
      <c r="Y18" s="97">
        <v>0.4</v>
      </c>
      <c r="Z18" s="98">
        <v>1.08</v>
      </c>
      <c r="AA18" s="98">
        <v>2.19</v>
      </c>
      <c r="AB18" s="97">
        <v>1.6</v>
      </c>
      <c r="AC18" s="98" t="s">
        <v>548</v>
      </c>
      <c r="AD18" s="97" t="s">
        <v>548</v>
      </c>
      <c r="AE18" s="96">
        <v>20</v>
      </c>
      <c r="AF18" s="97">
        <v>0.2</v>
      </c>
      <c r="AG18" s="98" t="s">
        <v>551</v>
      </c>
      <c r="AH18" s="98">
        <v>0.19</v>
      </c>
      <c r="AI18" s="97">
        <v>13.3</v>
      </c>
      <c r="AJ18" s="97">
        <v>13.9</v>
      </c>
      <c r="AK18" s="98" t="s">
        <v>548</v>
      </c>
      <c r="AL18" s="98">
        <v>6.77</v>
      </c>
      <c r="AM18" s="96">
        <v>240</v>
      </c>
      <c r="AN18" s="98">
        <v>0.3</v>
      </c>
      <c r="AO18" s="116">
        <v>2.5999999999999999E-2</v>
      </c>
      <c r="AP18" s="97">
        <v>0.1</v>
      </c>
      <c r="AQ18" s="98">
        <v>10.6</v>
      </c>
      <c r="AR18" s="97">
        <v>10.4</v>
      </c>
      <c r="AS18" s="116">
        <v>2.9000000000000001E-2</v>
      </c>
      <c r="AT18" s="97">
        <v>5.3</v>
      </c>
      <c r="AU18" s="97">
        <v>3</v>
      </c>
      <c r="AV18" s="97">
        <v>12.1</v>
      </c>
      <c r="AW18" s="116" t="s">
        <v>549</v>
      </c>
      <c r="AX18" s="116">
        <v>0.02</v>
      </c>
      <c r="AY18" s="98">
        <v>0.06</v>
      </c>
      <c r="AZ18" s="97">
        <v>2.5</v>
      </c>
      <c r="BA18" s="97">
        <v>0.2</v>
      </c>
      <c r="BB18" s="97">
        <v>1.7</v>
      </c>
      <c r="BC18" s="98">
        <v>0.42</v>
      </c>
      <c r="BD18" s="97">
        <v>71.2</v>
      </c>
      <c r="BE18" s="116" t="s">
        <v>550</v>
      </c>
      <c r="BF18" s="97">
        <v>0.2</v>
      </c>
      <c r="BG18" s="98">
        <v>0.03</v>
      </c>
      <c r="BH18" s="97">
        <v>4.4000000000000004</v>
      </c>
      <c r="BI18" s="98">
        <v>0.03</v>
      </c>
      <c r="BJ18" s="98">
        <v>0.1</v>
      </c>
      <c r="BK18" s="98" t="s">
        <v>548</v>
      </c>
      <c r="BL18" s="97">
        <v>0.8</v>
      </c>
      <c r="BM18" s="96">
        <v>23</v>
      </c>
      <c r="BN18" s="98" t="s">
        <v>548</v>
      </c>
      <c r="BO18" s="98">
        <v>5.08</v>
      </c>
      <c r="BP18" s="97">
        <v>0.4</v>
      </c>
      <c r="BQ18" s="97">
        <v>23.7</v>
      </c>
      <c r="BR18" s="97">
        <v>2</v>
      </c>
    </row>
  </sheetData>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20E6C0-5C40-4828-A5A8-5E1255281010}">
  <dimension ref="A1:BN43"/>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 defaultRowHeight="13.8"/>
  <cols>
    <col min="1" max="1" width="29.75" style="11" customWidth="1"/>
    <col min="2" max="2" width="33.875" style="16" customWidth="1"/>
    <col min="3" max="4" width="9.25" style="42" customWidth="1"/>
    <col min="5" max="5" width="9.25" style="43" customWidth="1"/>
    <col min="6" max="6" width="9.25" style="42" customWidth="1"/>
    <col min="7" max="7" width="9.25" style="37" customWidth="1"/>
    <col min="8" max="11" width="9.25" style="42" customWidth="1"/>
    <col min="12" max="12" width="9.25" style="43" customWidth="1"/>
    <col min="13" max="13" width="9.25" style="42" customWidth="1"/>
    <col min="14" max="14" width="9.25" style="37" customWidth="1"/>
    <col min="15" max="15" width="9.25" style="42" customWidth="1"/>
    <col min="16" max="16" width="9.25" style="43" customWidth="1"/>
    <col min="17" max="26" width="9.25" style="42" customWidth="1"/>
    <col min="27" max="27" width="9.25" style="45" customWidth="1"/>
    <col min="28" max="29" width="9.25" style="37" customWidth="1"/>
    <col min="30" max="30" width="9.25" style="42" customWidth="1"/>
    <col min="31" max="31" width="9.25" style="37" customWidth="1"/>
    <col min="32" max="32" width="9.25" style="42" customWidth="1"/>
    <col min="33" max="33" width="9.25" style="45" customWidth="1"/>
    <col min="34" max="34" width="9.25" style="42" customWidth="1"/>
    <col min="35" max="36" width="9.25" style="43" customWidth="1"/>
    <col min="37" max="37" width="9.25" style="45" customWidth="1"/>
    <col min="38" max="39" width="9.25" style="43" customWidth="1"/>
    <col min="40" max="42" width="9.25" style="42" customWidth="1"/>
    <col min="43" max="44" width="9.25" style="43" customWidth="1"/>
    <col min="45" max="46" width="9.25" style="42" customWidth="1"/>
    <col min="47" max="47" width="9.25" style="37" customWidth="1"/>
    <col min="48" max="51" width="9.25" style="42" customWidth="1"/>
    <col min="52" max="52" width="9.25" style="45" customWidth="1"/>
    <col min="53" max="53" width="9.25" style="42" customWidth="1"/>
    <col min="54" max="55" width="9.25" style="43" customWidth="1"/>
    <col min="56" max="57" width="9.25" style="42" customWidth="1"/>
    <col min="58" max="59" width="9.25" style="43" customWidth="1"/>
    <col min="60" max="64" width="9.25" style="11" customWidth="1"/>
    <col min="65" max="65" width="9" style="11"/>
    <col min="66" max="16384" width="9" style="6"/>
  </cols>
  <sheetData>
    <row r="1" spans="1:66" ht="24" customHeight="1">
      <c r="A1" s="202" t="s">
        <v>730</v>
      </c>
      <c r="H1" s="176"/>
      <c r="I1" s="176"/>
    </row>
    <row r="2" spans="1:66" s="16" customFormat="1" ht="15">
      <c r="A2" s="13" t="s">
        <v>102</v>
      </c>
      <c r="B2" s="13" t="s">
        <v>506</v>
      </c>
      <c r="C2" s="136" t="s">
        <v>31</v>
      </c>
      <c r="D2" s="128" t="s">
        <v>156</v>
      </c>
      <c r="E2" s="128" t="s">
        <v>32</v>
      </c>
      <c r="F2" s="128" t="s">
        <v>30</v>
      </c>
      <c r="G2" s="128" t="s">
        <v>545</v>
      </c>
      <c r="H2" s="127" t="s">
        <v>33</v>
      </c>
      <c r="I2" s="128" t="s">
        <v>135</v>
      </c>
      <c r="J2" s="128" t="s">
        <v>153</v>
      </c>
      <c r="K2" s="127" t="s">
        <v>96</v>
      </c>
      <c r="L2" s="128" t="s">
        <v>149</v>
      </c>
      <c r="M2" s="128" t="s">
        <v>50</v>
      </c>
      <c r="N2" s="128" t="s">
        <v>34</v>
      </c>
      <c r="O2" s="129" t="s">
        <v>35</v>
      </c>
      <c r="P2" s="128" t="s">
        <v>36</v>
      </c>
      <c r="Q2" s="127" t="s">
        <v>137</v>
      </c>
      <c r="R2" s="128" t="s">
        <v>145</v>
      </c>
      <c r="S2" s="128" t="s">
        <v>147</v>
      </c>
      <c r="T2" s="128" t="s">
        <v>53</v>
      </c>
      <c r="U2" s="128" t="s">
        <v>91</v>
      </c>
      <c r="V2" s="128" t="s">
        <v>138</v>
      </c>
      <c r="W2" s="128" t="s">
        <v>144</v>
      </c>
      <c r="X2" s="128" t="s">
        <v>139</v>
      </c>
      <c r="Y2" s="128" t="s">
        <v>37</v>
      </c>
      <c r="Z2" s="128" t="s">
        <v>231</v>
      </c>
      <c r="AA2" s="128" t="s">
        <v>146</v>
      </c>
      <c r="AB2" s="128" t="s">
        <v>505</v>
      </c>
      <c r="AC2" s="136" t="s">
        <v>157</v>
      </c>
      <c r="AD2" s="129" t="s">
        <v>49</v>
      </c>
      <c r="AE2" s="129" t="s">
        <v>134</v>
      </c>
      <c r="AF2" s="129" t="s">
        <v>56</v>
      </c>
      <c r="AG2" s="128" t="s">
        <v>155</v>
      </c>
      <c r="AH2" s="136" t="s">
        <v>546</v>
      </c>
      <c r="AI2" s="128" t="s">
        <v>38</v>
      </c>
      <c r="AJ2" s="128" t="s">
        <v>188</v>
      </c>
      <c r="AK2" s="128" t="s">
        <v>148</v>
      </c>
      <c r="AL2" s="127" t="s">
        <v>51</v>
      </c>
      <c r="AM2" s="127" t="s">
        <v>39</v>
      </c>
      <c r="AN2" s="136" t="s">
        <v>170</v>
      </c>
      <c r="AO2" s="128" t="s">
        <v>152</v>
      </c>
      <c r="AP2" s="128" t="s">
        <v>143</v>
      </c>
      <c r="AQ2" s="127" t="s">
        <v>40</v>
      </c>
      <c r="AR2" s="127" t="s">
        <v>547</v>
      </c>
      <c r="AS2" s="136" t="s">
        <v>171</v>
      </c>
      <c r="AT2" s="128" t="s">
        <v>41</v>
      </c>
      <c r="AU2" s="127" t="s">
        <v>42</v>
      </c>
      <c r="AV2" s="127" t="s">
        <v>43</v>
      </c>
      <c r="AW2" s="128" t="s">
        <v>52</v>
      </c>
      <c r="AX2" s="128" t="s">
        <v>150</v>
      </c>
      <c r="AY2" s="127" t="s">
        <v>140</v>
      </c>
      <c r="AZ2" s="128" t="s">
        <v>44</v>
      </c>
      <c r="BA2" s="128" t="s">
        <v>54</v>
      </c>
      <c r="BB2" s="128" t="s">
        <v>151</v>
      </c>
      <c r="BC2" s="128" t="s">
        <v>45</v>
      </c>
      <c r="BD2" s="136" t="s">
        <v>172</v>
      </c>
      <c r="BE2" s="136" t="s">
        <v>504</v>
      </c>
      <c r="BF2" s="136" t="s">
        <v>193</v>
      </c>
      <c r="BG2" s="128" t="s">
        <v>46</v>
      </c>
      <c r="BH2" s="127" t="s">
        <v>136</v>
      </c>
      <c r="BI2" s="127" t="s">
        <v>47</v>
      </c>
      <c r="BJ2" s="128" t="s">
        <v>141</v>
      </c>
      <c r="BK2" s="128" t="s">
        <v>55</v>
      </c>
      <c r="BL2" s="127" t="s">
        <v>48</v>
      </c>
      <c r="BM2" s="127" t="s">
        <v>142</v>
      </c>
    </row>
    <row r="3" spans="1:66">
      <c r="A3" s="113" t="s">
        <v>556</v>
      </c>
      <c r="B3" s="61" t="s">
        <v>520</v>
      </c>
      <c r="C3" s="113"/>
      <c r="D3" s="113"/>
      <c r="E3" s="113"/>
      <c r="F3" s="113"/>
      <c r="G3" s="113"/>
      <c r="H3" s="113"/>
      <c r="I3" s="113"/>
      <c r="J3" s="113"/>
      <c r="K3" s="113"/>
      <c r="L3" s="113"/>
      <c r="M3" s="113"/>
      <c r="N3" s="113"/>
      <c r="O3" s="113"/>
      <c r="P3" s="113"/>
      <c r="Q3" s="113"/>
      <c r="R3" s="113"/>
      <c r="S3" s="113"/>
      <c r="T3" s="113"/>
      <c r="U3" s="113"/>
      <c r="V3" s="113"/>
      <c r="W3" s="113"/>
      <c r="X3" s="113"/>
      <c r="Y3" s="61" t="s">
        <v>520</v>
      </c>
      <c r="Z3" s="113"/>
      <c r="AA3" s="113"/>
      <c r="AB3" s="113"/>
      <c r="AC3" s="113"/>
      <c r="AD3" s="113"/>
      <c r="AE3" s="113"/>
      <c r="AF3" s="113"/>
      <c r="AG3" s="113"/>
      <c r="AH3" s="113"/>
      <c r="AI3" s="113"/>
      <c r="AJ3" s="113"/>
      <c r="AK3" s="113"/>
      <c r="AL3" s="113"/>
      <c r="AM3" s="113"/>
      <c r="AN3" s="113"/>
      <c r="AO3" s="113"/>
      <c r="AP3" s="113"/>
      <c r="AQ3" s="113"/>
      <c r="AR3" s="113"/>
      <c r="AS3" s="113"/>
      <c r="AT3" s="113"/>
      <c r="AU3" s="113"/>
      <c r="AV3" s="61" t="s">
        <v>520</v>
      </c>
      <c r="AW3" s="113"/>
      <c r="AX3" s="113"/>
      <c r="AY3" s="113"/>
      <c r="AZ3" s="113"/>
      <c r="BA3" s="113"/>
      <c r="BB3" s="113"/>
      <c r="BC3" s="113"/>
      <c r="BD3" s="113"/>
      <c r="BE3" s="113"/>
      <c r="BF3" s="113"/>
      <c r="BG3" s="113"/>
      <c r="BH3" s="113"/>
      <c r="BI3" s="113"/>
      <c r="BJ3" s="113"/>
      <c r="BK3" s="113"/>
      <c r="BL3" s="113"/>
      <c r="BM3" s="113"/>
      <c r="BN3" s="126"/>
    </row>
    <row r="4" spans="1:66">
      <c r="A4" s="113" t="s">
        <v>557</v>
      </c>
      <c r="B4" s="61" t="s">
        <v>521</v>
      </c>
      <c r="C4" s="113"/>
      <c r="D4" s="113"/>
      <c r="E4" s="113"/>
      <c r="F4" s="113"/>
      <c r="G4" s="113"/>
      <c r="H4" s="113"/>
      <c r="I4" s="113"/>
      <c r="J4" s="113"/>
      <c r="K4" s="113"/>
      <c r="L4" s="113"/>
      <c r="M4" s="113"/>
      <c r="N4" s="113"/>
      <c r="O4" s="113"/>
      <c r="P4" s="113"/>
      <c r="Q4" s="113"/>
      <c r="R4" s="113"/>
      <c r="S4" s="113"/>
      <c r="T4" s="113"/>
      <c r="U4" s="113"/>
      <c r="V4" s="113"/>
      <c r="W4" s="113"/>
      <c r="X4" s="113"/>
      <c r="Y4" s="61" t="s">
        <v>521</v>
      </c>
      <c r="Z4" s="113"/>
      <c r="AA4" s="113"/>
      <c r="AB4" s="113"/>
      <c r="AC4" s="113"/>
      <c r="AD4" s="113"/>
      <c r="AE4" s="113"/>
      <c r="AF4" s="113"/>
      <c r="AG4" s="113"/>
      <c r="AH4" s="113"/>
      <c r="AI4" s="113"/>
      <c r="AJ4" s="113"/>
      <c r="AK4" s="113"/>
      <c r="AL4" s="113"/>
      <c r="AM4" s="113"/>
      <c r="AN4" s="113"/>
      <c r="AO4" s="113"/>
      <c r="AP4" s="113"/>
      <c r="AQ4" s="113"/>
      <c r="AR4" s="113"/>
      <c r="AS4" s="113"/>
      <c r="AT4" s="113"/>
      <c r="AU4" s="113"/>
      <c r="AV4" s="61" t="s">
        <v>521</v>
      </c>
      <c r="AW4" s="113"/>
      <c r="AX4" s="113"/>
      <c r="AY4" s="113"/>
      <c r="AZ4" s="113"/>
      <c r="BA4" s="113"/>
      <c r="BB4" s="113"/>
      <c r="BC4" s="113"/>
      <c r="BD4" s="113"/>
      <c r="BE4" s="113"/>
      <c r="BF4" s="113"/>
      <c r="BG4" s="113"/>
      <c r="BH4" s="113"/>
      <c r="BI4" s="113"/>
      <c r="BJ4" s="113"/>
      <c r="BK4" s="113"/>
      <c r="BL4" s="113"/>
      <c r="BM4" s="113"/>
      <c r="BN4" s="126"/>
    </row>
    <row r="5" spans="1:66">
      <c r="B5" s="6"/>
      <c r="C5" s="11"/>
      <c r="D5" s="11"/>
      <c r="E5" s="11"/>
      <c r="F5" s="11"/>
      <c r="G5" s="11"/>
      <c r="H5" s="11"/>
      <c r="I5" s="11"/>
      <c r="J5" s="11"/>
      <c r="K5" s="11"/>
      <c r="L5" s="11"/>
      <c r="M5" s="11"/>
      <c r="N5" s="11"/>
      <c r="O5" s="11"/>
      <c r="P5" s="11"/>
      <c r="Q5" s="11"/>
      <c r="R5" s="11"/>
      <c r="S5" s="11"/>
      <c r="T5" s="11"/>
      <c r="U5" s="11"/>
      <c r="V5" s="11"/>
      <c r="W5" s="11"/>
      <c r="X5" s="11"/>
      <c r="Y5" s="6"/>
      <c r="Z5" s="11"/>
      <c r="AA5" s="11"/>
      <c r="AB5" s="11"/>
      <c r="AC5" s="11"/>
      <c r="AD5" s="11"/>
      <c r="AE5" s="11"/>
      <c r="AF5" s="11"/>
      <c r="AG5" s="11"/>
      <c r="AH5" s="11"/>
      <c r="AI5" s="11"/>
      <c r="AJ5" s="11"/>
      <c r="AK5" s="11"/>
      <c r="AL5" s="11"/>
      <c r="AM5" s="11"/>
      <c r="AN5" s="11"/>
      <c r="AO5" s="11"/>
      <c r="AP5" s="11"/>
      <c r="AQ5" s="11"/>
      <c r="AR5" s="11"/>
      <c r="AS5" s="11"/>
      <c r="AT5" s="11"/>
      <c r="AU5" s="11"/>
      <c r="AV5" s="6"/>
      <c r="AW5" s="11"/>
      <c r="AX5" s="11"/>
      <c r="AY5" s="11"/>
      <c r="AZ5" s="11"/>
      <c r="BA5" s="11"/>
      <c r="BB5" s="11"/>
      <c r="BC5" s="11"/>
      <c r="BD5" s="11"/>
      <c r="BE5" s="11"/>
      <c r="BF5" s="11"/>
      <c r="BG5" s="11"/>
    </row>
    <row r="6" spans="1:66">
      <c r="A6" s="113" t="s">
        <v>558</v>
      </c>
      <c r="B6" s="61" t="s">
        <v>520</v>
      </c>
      <c r="C6" s="113" t="s">
        <v>559</v>
      </c>
      <c r="D6" s="113">
        <v>0.78</v>
      </c>
      <c r="E6" s="113">
        <v>1460</v>
      </c>
      <c r="F6" s="113">
        <v>4850</v>
      </c>
      <c r="G6" s="113"/>
      <c r="H6" s="113"/>
      <c r="I6" s="113">
        <v>0.6</v>
      </c>
      <c r="J6" s="113">
        <v>90</v>
      </c>
      <c r="K6" s="113">
        <v>0.77</v>
      </c>
      <c r="L6" s="113">
        <v>30.7</v>
      </c>
      <c r="M6" s="113">
        <v>30.4</v>
      </c>
      <c r="N6" s="113">
        <v>13.7</v>
      </c>
      <c r="O6" s="113">
        <v>16</v>
      </c>
      <c r="P6" s="113">
        <v>1.34</v>
      </c>
      <c r="Q6" s="113" t="s">
        <v>560</v>
      </c>
      <c r="R6" s="113">
        <v>1.4</v>
      </c>
      <c r="S6" s="113">
        <v>0.4</v>
      </c>
      <c r="T6" s="113">
        <v>0.6</v>
      </c>
      <c r="U6" s="113">
        <v>3.43</v>
      </c>
      <c r="V6" s="113">
        <v>5.53</v>
      </c>
      <c r="W6" s="113">
        <v>2.2999999999999998</v>
      </c>
      <c r="X6" s="113">
        <v>0.1</v>
      </c>
      <c r="Y6" s="61" t="s">
        <v>520</v>
      </c>
      <c r="Z6" s="113" t="s">
        <v>654</v>
      </c>
      <c r="AA6" s="113">
        <v>-562.27817884405601</v>
      </c>
      <c r="AB6" s="113">
        <v>-738.380261723015</v>
      </c>
      <c r="AC6" s="113">
        <v>-914.482344601965</v>
      </c>
      <c r="AD6" s="113">
        <v>-1090.5844274809201</v>
      </c>
      <c r="AE6" s="113">
        <v>-1266.68651035988</v>
      </c>
      <c r="AF6" s="113">
        <v>-1442.7885932388299</v>
      </c>
      <c r="AG6" s="113">
        <v>-1618.89067611778</v>
      </c>
      <c r="AH6" s="113">
        <v>-1794.9927589967399</v>
      </c>
      <c r="AI6" s="113">
        <v>-1971.09484187569</v>
      </c>
      <c r="AJ6" s="113">
        <v>-2147.1969247546399</v>
      </c>
      <c r="AK6" s="113">
        <v>-2323.2990076336</v>
      </c>
      <c r="AL6" s="113">
        <v>-2499.4010905125501</v>
      </c>
      <c r="AM6" s="113">
        <v>-2675.5031733914998</v>
      </c>
      <c r="AN6" s="113" t="s">
        <v>655</v>
      </c>
      <c r="AO6" s="113">
        <v>2.6557142857142901</v>
      </c>
      <c r="AP6" s="113">
        <v>2.82821428571429</v>
      </c>
      <c r="AQ6" s="113">
        <v>3.0007142857142899</v>
      </c>
      <c r="AR6" s="113">
        <v>3.1732142857142902</v>
      </c>
      <c r="AS6" s="113">
        <v>3.3457142857142901</v>
      </c>
      <c r="AT6" s="113">
        <v>3.51821428571429</v>
      </c>
      <c r="AU6" s="113">
        <v>3.6907142857142898</v>
      </c>
      <c r="AV6" s="61" t="s">
        <v>520</v>
      </c>
      <c r="AW6" s="113" t="s">
        <v>656</v>
      </c>
      <c r="AX6" s="113">
        <v>-2851.6052562704499</v>
      </c>
      <c r="AY6" s="113">
        <v>-3027.70733914941</v>
      </c>
      <c r="AZ6" s="113">
        <v>-3203.8094220283601</v>
      </c>
      <c r="BA6" s="113">
        <v>-3379.9115049073098</v>
      </c>
      <c r="BB6" s="113">
        <v>-3556.0135877862699</v>
      </c>
      <c r="BC6" s="113">
        <v>-3732.11567066522</v>
      </c>
      <c r="BD6" s="113">
        <v>-3908.2177535441701</v>
      </c>
      <c r="BE6" s="113">
        <v>-4084.3198364231298</v>
      </c>
      <c r="BF6" s="113">
        <v>-4260.4219193020799</v>
      </c>
      <c r="BG6" s="113">
        <v>-4436.5240021810296</v>
      </c>
      <c r="BH6" s="113">
        <v>-4612.6260850599801</v>
      </c>
      <c r="BI6" s="113">
        <v>-4788.7281679389398</v>
      </c>
      <c r="BJ6" s="113">
        <v>-4964.8302508178904</v>
      </c>
      <c r="BK6" s="113" t="s">
        <v>657</v>
      </c>
      <c r="BL6" s="113">
        <v>3.8632142857142902</v>
      </c>
      <c r="BM6" s="113">
        <v>4.03571428571429</v>
      </c>
      <c r="BN6" s="126"/>
    </row>
    <row r="7" spans="1:66">
      <c r="A7" s="113" t="s">
        <v>561</v>
      </c>
      <c r="B7" s="61" t="s">
        <v>521</v>
      </c>
      <c r="C7" s="113">
        <v>296</v>
      </c>
      <c r="D7" s="113">
        <v>1</v>
      </c>
      <c r="E7" s="113">
        <v>1530</v>
      </c>
      <c r="F7" s="113">
        <v>5010</v>
      </c>
      <c r="G7" s="113"/>
      <c r="H7" s="113"/>
      <c r="I7" s="113">
        <v>0.61</v>
      </c>
      <c r="J7" s="113">
        <v>90</v>
      </c>
      <c r="K7" s="113">
        <v>1</v>
      </c>
      <c r="L7" s="113">
        <v>30.4</v>
      </c>
      <c r="M7" s="113">
        <v>30.7</v>
      </c>
      <c r="N7" s="113">
        <v>14.1</v>
      </c>
      <c r="O7" s="113">
        <v>16.600000000000001</v>
      </c>
      <c r="P7" s="113">
        <v>1.29</v>
      </c>
      <c r="Q7" s="113">
        <v>12000</v>
      </c>
      <c r="R7" s="113">
        <v>1.45</v>
      </c>
      <c r="S7" s="113">
        <v>1.42</v>
      </c>
      <c r="T7" s="113">
        <v>0.57999999999999996</v>
      </c>
      <c r="U7" s="113">
        <v>4</v>
      </c>
      <c r="V7" s="113">
        <v>5.4</v>
      </c>
      <c r="W7" s="113">
        <v>2.37</v>
      </c>
      <c r="X7" s="113">
        <v>0.2</v>
      </c>
      <c r="Y7" s="61" t="s">
        <v>521</v>
      </c>
      <c r="Z7" s="113">
        <v>636.04044427897804</v>
      </c>
      <c r="AA7" s="113">
        <v>607.06654008438795</v>
      </c>
      <c r="AB7" s="113">
        <v>578.092635889799</v>
      </c>
      <c r="AC7" s="113">
        <v>549.11873169521004</v>
      </c>
      <c r="AD7" s="113">
        <v>520.14482750062098</v>
      </c>
      <c r="AE7" s="113">
        <v>491.170923306031</v>
      </c>
      <c r="AF7" s="113">
        <v>462.19701911144199</v>
      </c>
      <c r="AG7" s="113">
        <v>433.22311491685298</v>
      </c>
      <c r="AH7" s="113">
        <v>404.24921072226402</v>
      </c>
      <c r="AI7" s="113">
        <v>375.27530652767399</v>
      </c>
      <c r="AJ7" s="113">
        <v>346.30140233308498</v>
      </c>
      <c r="AK7" s="113">
        <v>317.32749813849603</v>
      </c>
      <c r="AL7" s="113">
        <v>288.35359394390701</v>
      </c>
      <c r="AM7" s="113">
        <v>259.37968974932102</v>
      </c>
      <c r="AN7" s="113">
        <v>230.40578555473101</v>
      </c>
      <c r="AO7" s="113">
        <v>201.43188136014101</v>
      </c>
      <c r="AP7" s="113">
        <v>172.457977165551</v>
      </c>
      <c r="AQ7" s="113">
        <v>143.48407297096099</v>
      </c>
      <c r="AR7" s="113">
        <v>114.510168776371</v>
      </c>
      <c r="AS7" s="113">
        <v>85.5362645817806</v>
      </c>
      <c r="AT7" s="113">
        <v>56.562360387190701</v>
      </c>
      <c r="AU7" s="113">
        <v>27.588456192600699</v>
      </c>
      <c r="AV7" s="61" t="s">
        <v>521</v>
      </c>
      <c r="AW7" s="113">
        <v>-1.3854480019892901</v>
      </c>
      <c r="AX7" s="113">
        <v>-30.359352196579501</v>
      </c>
      <c r="AY7" s="113">
        <v>-59.333256391169499</v>
      </c>
      <c r="AZ7" s="113">
        <v>-88.307160585749401</v>
      </c>
      <c r="BA7" s="113">
        <v>-117.28106478033899</v>
      </c>
      <c r="BB7" s="113">
        <v>-146.254968974929</v>
      </c>
      <c r="BC7" s="113">
        <v>-175.22887316951901</v>
      </c>
      <c r="BD7" s="113">
        <v>-204.20277736410901</v>
      </c>
      <c r="BE7" s="113">
        <v>-233.17668155869899</v>
      </c>
      <c r="BF7" s="113">
        <v>-262.15058575328902</v>
      </c>
      <c r="BG7" s="113">
        <v>-291.12448994788002</v>
      </c>
      <c r="BH7" s="113">
        <v>-320.09839414246898</v>
      </c>
      <c r="BI7" s="113">
        <v>-349.07229833705901</v>
      </c>
      <c r="BJ7" s="113">
        <v>-378.04620253164899</v>
      </c>
      <c r="BK7" s="113">
        <v>-407.02010672623902</v>
      </c>
      <c r="BL7" s="113">
        <v>-435.994010920829</v>
      </c>
      <c r="BM7" s="113">
        <v>-464.96791511540903</v>
      </c>
      <c r="BN7" s="126"/>
    </row>
    <row r="8" spans="1:66">
      <c r="A8" s="113"/>
      <c r="B8" s="61"/>
      <c r="C8" s="113"/>
      <c r="D8" s="113"/>
      <c r="E8" s="113"/>
      <c r="F8" s="113"/>
      <c r="G8" s="113"/>
      <c r="H8" s="113"/>
      <c r="I8" s="113"/>
      <c r="J8" s="113"/>
      <c r="K8" s="113"/>
      <c r="L8" s="113"/>
      <c r="M8" s="113"/>
      <c r="N8" s="113"/>
      <c r="O8" s="113"/>
      <c r="P8" s="113"/>
      <c r="Q8" s="113"/>
      <c r="R8" s="113"/>
      <c r="S8" s="113"/>
      <c r="T8" s="113"/>
      <c r="U8" s="113"/>
      <c r="V8" s="113"/>
      <c r="W8" s="113"/>
      <c r="X8" s="113"/>
      <c r="Y8" s="61"/>
      <c r="Z8" s="113"/>
      <c r="AA8" s="113"/>
      <c r="AB8" s="113"/>
      <c r="AC8" s="113"/>
      <c r="AD8" s="113"/>
      <c r="AE8" s="113"/>
      <c r="AF8" s="113"/>
      <c r="AG8" s="113"/>
      <c r="AH8" s="113"/>
      <c r="AI8" s="113"/>
      <c r="AJ8" s="113"/>
      <c r="AK8" s="113"/>
      <c r="AL8" s="113"/>
      <c r="AM8" s="113"/>
      <c r="AN8" s="113"/>
      <c r="AO8" s="113"/>
      <c r="AP8" s="113"/>
      <c r="AQ8" s="113"/>
      <c r="AR8" s="113"/>
      <c r="AS8" s="113"/>
      <c r="AT8" s="113"/>
      <c r="AU8" s="113"/>
      <c r="AV8" s="61"/>
      <c r="AW8" s="113"/>
      <c r="AX8" s="113"/>
      <c r="AY8" s="113"/>
      <c r="AZ8" s="113"/>
      <c r="BA8" s="113"/>
      <c r="BB8" s="113"/>
      <c r="BC8" s="113"/>
      <c r="BD8" s="113"/>
      <c r="BE8" s="113"/>
      <c r="BF8" s="113"/>
      <c r="BG8" s="113"/>
      <c r="BH8" s="113"/>
      <c r="BI8" s="113"/>
      <c r="BJ8" s="113"/>
      <c r="BK8" s="113"/>
      <c r="BL8" s="113"/>
      <c r="BM8" s="113"/>
      <c r="BN8" s="126"/>
    </row>
    <row r="9" spans="1:66">
      <c r="A9" s="113" t="s">
        <v>562</v>
      </c>
      <c r="B9" s="61" t="s">
        <v>520</v>
      </c>
      <c r="C9" s="113"/>
      <c r="D9" s="113"/>
      <c r="E9" s="113"/>
      <c r="F9" s="113"/>
      <c r="G9" s="113"/>
      <c r="H9" s="113"/>
      <c r="I9" s="113"/>
      <c r="J9" s="113"/>
      <c r="K9" s="113"/>
      <c r="L9" s="113"/>
      <c r="M9" s="113"/>
      <c r="N9" s="113"/>
      <c r="O9" s="113"/>
      <c r="P9" s="113"/>
      <c r="Q9" s="113"/>
      <c r="R9" s="113"/>
      <c r="S9" s="113"/>
      <c r="T9" s="113"/>
      <c r="U9" s="113"/>
      <c r="V9" s="113"/>
      <c r="W9" s="113"/>
      <c r="X9" s="113"/>
      <c r="Y9" s="61" t="s">
        <v>520</v>
      </c>
      <c r="Z9" s="113"/>
      <c r="AA9" s="113"/>
      <c r="AB9" s="113"/>
      <c r="AC9" s="113"/>
      <c r="AD9" s="113"/>
      <c r="AE9" s="113"/>
      <c r="AF9" s="113"/>
      <c r="AG9" s="113"/>
      <c r="AH9" s="113"/>
      <c r="AI9" s="113"/>
      <c r="AJ9" s="113"/>
      <c r="AK9" s="113"/>
      <c r="AL9" s="113"/>
      <c r="AM9" s="113"/>
      <c r="AN9" s="113"/>
      <c r="AO9" s="113"/>
      <c r="AP9" s="113"/>
      <c r="AQ9" s="113"/>
      <c r="AR9" s="113"/>
      <c r="AS9" s="113"/>
      <c r="AT9" s="113"/>
      <c r="AU9" s="113"/>
      <c r="AV9" s="61" t="s">
        <v>520</v>
      </c>
      <c r="AW9" s="113"/>
      <c r="AX9" s="113"/>
      <c r="AY9" s="113"/>
      <c r="AZ9" s="113"/>
      <c r="BA9" s="113"/>
      <c r="BB9" s="113"/>
      <c r="BC9" s="113"/>
      <c r="BD9" s="113"/>
      <c r="BE9" s="113"/>
      <c r="BF9" s="113"/>
      <c r="BG9" s="113"/>
      <c r="BH9" s="113"/>
      <c r="BI9" s="113"/>
      <c r="BJ9" s="113"/>
      <c r="BK9" s="113"/>
      <c r="BL9" s="113"/>
      <c r="BM9" s="113"/>
      <c r="BN9" s="126"/>
    </row>
    <row r="10" spans="1:66">
      <c r="A10" s="113" t="s">
        <v>563</v>
      </c>
      <c r="B10" s="61" t="s">
        <v>521</v>
      </c>
      <c r="C10" s="113"/>
      <c r="D10" s="113"/>
      <c r="E10" s="113"/>
      <c r="F10" s="113"/>
      <c r="G10" s="113"/>
      <c r="H10" s="113"/>
      <c r="I10" s="113"/>
      <c r="J10" s="113"/>
      <c r="K10" s="113"/>
      <c r="L10" s="113"/>
      <c r="M10" s="113"/>
      <c r="N10" s="113"/>
      <c r="O10" s="113"/>
      <c r="P10" s="113"/>
      <c r="Q10" s="113"/>
      <c r="R10" s="113"/>
      <c r="S10" s="113"/>
      <c r="T10" s="113"/>
      <c r="U10" s="113"/>
      <c r="V10" s="113"/>
      <c r="W10" s="113"/>
      <c r="X10" s="113"/>
      <c r="Y10" s="61" t="s">
        <v>521</v>
      </c>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3"/>
      <c r="AV10" s="61" t="s">
        <v>521</v>
      </c>
      <c r="AW10" s="113"/>
      <c r="AX10" s="113"/>
      <c r="AY10" s="113"/>
      <c r="AZ10" s="113"/>
      <c r="BA10" s="113"/>
      <c r="BB10" s="113"/>
      <c r="BC10" s="113"/>
      <c r="BD10" s="113"/>
      <c r="BE10" s="113"/>
      <c r="BF10" s="113"/>
      <c r="BG10" s="113"/>
      <c r="BH10" s="113"/>
      <c r="BI10" s="113"/>
      <c r="BJ10" s="113"/>
      <c r="BK10" s="113"/>
      <c r="BL10" s="113"/>
      <c r="BM10" s="113"/>
      <c r="BN10" s="126"/>
    </row>
    <row r="11" spans="1:66">
      <c r="A11" s="113"/>
      <c r="B11" s="61"/>
      <c r="C11" s="113"/>
      <c r="D11" s="113"/>
      <c r="E11" s="113"/>
      <c r="F11" s="113"/>
      <c r="G11" s="113"/>
      <c r="H11" s="113"/>
      <c r="I11" s="113"/>
      <c r="J11" s="113"/>
      <c r="K11" s="113"/>
      <c r="L11" s="113"/>
      <c r="M11" s="113"/>
      <c r="N11" s="113"/>
      <c r="O11" s="113"/>
      <c r="P11" s="113"/>
      <c r="Q11" s="113"/>
      <c r="R11" s="113"/>
      <c r="S11" s="113"/>
      <c r="T11" s="113"/>
      <c r="U11" s="113"/>
      <c r="V11" s="113"/>
      <c r="W11" s="113"/>
      <c r="X11" s="113"/>
      <c r="Y11" s="61"/>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61"/>
      <c r="AW11" s="113"/>
      <c r="AX11" s="113"/>
      <c r="AY11" s="113"/>
      <c r="AZ11" s="113"/>
      <c r="BA11" s="113"/>
      <c r="BB11" s="113"/>
      <c r="BC11" s="113"/>
      <c r="BD11" s="113"/>
      <c r="BE11" s="113"/>
      <c r="BF11" s="113"/>
      <c r="BG11" s="113"/>
      <c r="BH11" s="113"/>
      <c r="BI11" s="113"/>
      <c r="BJ11" s="113"/>
      <c r="BK11" s="113"/>
      <c r="BL11" s="113"/>
      <c r="BM11" s="113"/>
      <c r="BN11" s="126"/>
    </row>
    <row r="12" spans="1:66">
      <c r="A12" s="113" t="s">
        <v>564</v>
      </c>
      <c r="B12" s="61" t="s">
        <v>520</v>
      </c>
      <c r="C12" s="113"/>
      <c r="D12" s="113"/>
      <c r="E12" s="113"/>
      <c r="F12" s="113"/>
      <c r="G12" s="113"/>
      <c r="H12" s="113"/>
      <c r="I12" s="113"/>
      <c r="J12" s="113"/>
      <c r="K12" s="113"/>
      <c r="L12" s="113"/>
      <c r="M12" s="113"/>
      <c r="N12" s="113"/>
      <c r="O12" s="113"/>
      <c r="P12" s="113"/>
      <c r="Q12" s="113"/>
      <c r="R12" s="113"/>
      <c r="S12" s="113"/>
      <c r="T12" s="113"/>
      <c r="U12" s="113"/>
      <c r="V12" s="113"/>
      <c r="W12" s="113"/>
      <c r="X12" s="113"/>
      <c r="Y12" s="61" t="s">
        <v>520</v>
      </c>
      <c r="Z12" s="113"/>
      <c r="AA12" s="113"/>
      <c r="AB12" s="113"/>
      <c r="AC12" s="113"/>
      <c r="AD12" s="113"/>
      <c r="AE12" s="113"/>
      <c r="AF12" s="113"/>
      <c r="AG12" s="113"/>
      <c r="AH12" s="113"/>
      <c r="AI12" s="113"/>
      <c r="AJ12" s="113"/>
      <c r="AK12" s="113"/>
      <c r="AL12" s="113"/>
      <c r="AM12" s="113"/>
      <c r="AN12" s="113"/>
      <c r="AO12" s="113"/>
      <c r="AP12" s="113"/>
      <c r="AQ12" s="113"/>
      <c r="AR12" s="113"/>
      <c r="AS12" s="113"/>
      <c r="AT12" s="113"/>
      <c r="AU12" s="113"/>
      <c r="AV12" s="61" t="s">
        <v>520</v>
      </c>
      <c r="AW12" s="113"/>
      <c r="AX12" s="113"/>
      <c r="AY12" s="113"/>
      <c r="AZ12" s="113"/>
      <c r="BA12" s="113"/>
      <c r="BB12" s="113"/>
      <c r="BC12" s="113"/>
      <c r="BD12" s="113"/>
      <c r="BE12" s="113"/>
      <c r="BF12" s="113"/>
      <c r="BG12" s="113"/>
      <c r="BH12" s="113"/>
      <c r="BI12" s="113"/>
      <c r="BJ12" s="113"/>
      <c r="BK12" s="113"/>
      <c r="BL12" s="113"/>
      <c r="BM12" s="113"/>
      <c r="BN12" s="126"/>
    </row>
    <row r="13" spans="1:66">
      <c r="A13" s="113" t="s">
        <v>564</v>
      </c>
      <c r="B13" s="61" t="s">
        <v>520</v>
      </c>
      <c r="C13" s="113"/>
      <c r="D13" s="113"/>
      <c r="E13" s="113"/>
      <c r="F13" s="113"/>
      <c r="G13" s="113"/>
      <c r="H13" s="113"/>
      <c r="I13" s="113"/>
      <c r="J13" s="113"/>
      <c r="K13" s="113"/>
      <c r="L13" s="113"/>
      <c r="M13" s="113"/>
      <c r="N13" s="113"/>
      <c r="O13" s="113"/>
      <c r="P13" s="113"/>
      <c r="Q13" s="113"/>
      <c r="R13" s="113"/>
      <c r="S13" s="113"/>
      <c r="T13" s="113"/>
      <c r="U13" s="113"/>
      <c r="V13" s="113"/>
      <c r="W13" s="113"/>
      <c r="X13" s="113"/>
      <c r="Y13" s="61" t="s">
        <v>520</v>
      </c>
      <c r="Z13" s="113"/>
      <c r="AA13" s="113"/>
      <c r="AB13" s="113"/>
      <c r="AC13" s="113"/>
      <c r="AD13" s="113"/>
      <c r="AE13" s="113"/>
      <c r="AF13" s="113"/>
      <c r="AG13" s="113"/>
      <c r="AH13" s="113"/>
      <c r="AI13" s="113"/>
      <c r="AJ13" s="113"/>
      <c r="AK13" s="113"/>
      <c r="AL13" s="113"/>
      <c r="AM13" s="113"/>
      <c r="AN13" s="113"/>
      <c r="AO13" s="113"/>
      <c r="AP13" s="113"/>
      <c r="AQ13" s="113"/>
      <c r="AR13" s="113"/>
      <c r="AS13" s="113"/>
      <c r="AT13" s="113"/>
      <c r="AU13" s="113"/>
      <c r="AV13" s="61" t="s">
        <v>520</v>
      </c>
      <c r="AW13" s="113"/>
      <c r="AX13" s="113"/>
      <c r="AY13" s="113"/>
      <c r="AZ13" s="113"/>
      <c r="BA13" s="113"/>
      <c r="BB13" s="113"/>
      <c r="BC13" s="113"/>
      <c r="BD13" s="113"/>
      <c r="BE13" s="113"/>
      <c r="BF13" s="113"/>
      <c r="BG13" s="113"/>
      <c r="BH13" s="113"/>
      <c r="BI13" s="113"/>
      <c r="BJ13" s="113"/>
      <c r="BK13" s="113"/>
      <c r="BL13" s="113"/>
      <c r="BM13" s="113"/>
      <c r="BN13" s="126"/>
    </row>
    <row r="14" spans="1:66">
      <c r="A14" s="113" t="s">
        <v>565</v>
      </c>
      <c r="B14" s="61" t="s">
        <v>521</v>
      </c>
      <c r="C14" s="113"/>
      <c r="D14" s="113"/>
      <c r="E14" s="113"/>
      <c r="F14" s="113"/>
      <c r="G14" s="113"/>
      <c r="H14" s="113"/>
      <c r="I14" s="113"/>
      <c r="J14" s="113"/>
      <c r="K14" s="113"/>
      <c r="L14" s="113"/>
      <c r="M14" s="113"/>
      <c r="N14" s="113"/>
      <c r="O14" s="113"/>
      <c r="P14" s="113"/>
      <c r="Q14" s="113"/>
      <c r="R14" s="113"/>
      <c r="S14" s="113"/>
      <c r="T14" s="113"/>
      <c r="U14" s="113"/>
      <c r="V14" s="113"/>
      <c r="W14" s="113"/>
      <c r="X14" s="113"/>
      <c r="Y14" s="61" t="s">
        <v>521</v>
      </c>
      <c r="Z14" s="113"/>
      <c r="AA14" s="113"/>
      <c r="AB14" s="113"/>
      <c r="AC14" s="113"/>
      <c r="AD14" s="113"/>
      <c r="AE14" s="113"/>
      <c r="AF14" s="113"/>
      <c r="AG14" s="113"/>
      <c r="AH14" s="113"/>
      <c r="AI14" s="113"/>
      <c r="AJ14" s="113"/>
      <c r="AK14" s="113"/>
      <c r="AL14" s="113"/>
      <c r="AM14" s="113"/>
      <c r="AN14" s="113"/>
      <c r="AO14" s="113"/>
      <c r="AP14" s="113"/>
      <c r="AQ14" s="113"/>
      <c r="AR14" s="113"/>
      <c r="AS14" s="113"/>
      <c r="AT14" s="113"/>
      <c r="AU14" s="113"/>
      <c r="AV14" s="61" t="s">
        <v>521</v>
      </c>
      <c r="AW14" s="113"/>
      <c r="AX14" s="113"/>
      <c r="AY14" s="113"/>
      <c r="AZ14" s="113"/>
      <c r="BA14" s="113"/>
      <c r="BB14" s="113"/>
      <c r="BC14" s="113"/>
      <c r="BD14" s="113"/>
      <c r="BE14" s="113"/>
      <c r="BF14" s="113"/>
      <c r="BG14" s="113"/>
      <c r="BH14" s="113"/>
      <c r="BI14" s="113"/>
      <c r="BJ14" s="113"/>
      <c r="BK14" s="113"/>
      <c r="BL14" s="113"/>
      <c r="BM14" s="113"/>
      <c r="BN14" s="126"/>
    </row>
    <row r="15" spans="1:66">
      <c r="B15" s="6"/>
      <c r="C15" s="11"/>
      <c r="D15" s="11"/>
      <c r="E15" s="11"/>
      <c r="F15" s="11"/>
      <c r="G15" s="11"/>
      <c r="H15" s="11"/>
      <c r="I15" s="11"/>
      <c r="J15" s="11"/>
      <c r="K15" s="11"/>
      <c r="L15" s="11"/>
      <c r="M15" s="11"/>
      <c r="N15" s="11"/>
      <c r="O15" s="11"/>
      <c r="P15" s="11"/>
      <c r="Q15" s="11"/>
      <c r="R15" s="11"/>
      <c r="S15" s="11"/>
      <c r="T15" s="11"/>
      <c r="U15" s="11"/>
      <c r="V15" s="11"/>
      <c r="W15" s="11"/>
      <c r="X15" s="11"/>
      <c r="Y15" s="6"/>
      <c r="Z15" s="11"/>
      <c r="AA15" s="11"/>
      <c r="AB15" s="11"/>
      <c r="AC15" s="11"/>
      <c r="AD15" s="11"/>
      <c r="AE15" s="11"/>
      <c r="AF15" s="11"/>
      <c r="AG15" s="11"/>
      <c r="AH15" s="11"/>
      <c r="AI15" s="11"/>
      <c r="AJ15" s="11"/>
      <c r="AK15" s="11"/>
      <c r="AL15" s="11"/>
      <c r="AM15" s="11"/>
      <c r="AN15" s="11"/>
      <c r="AO15" s="11"/>
      <c r="AP15" s="11"/>
      <c r="AQ15" s="11"/>
      <c r="AR15" s="11"/>
      <c r="AS15" s="11"/>
      <c r="AT15" s="11"/>
      <c r="AU15" s="11"/>
      <c r="AV15" s="6"/>
      <c r="AW15" s="11"/>
      <c r="AX15" s="11"/>
      <c r="AY15" s="11"/>
      <c r="AZ15" s="11"/>
      <c r="BA15" s="11"/>
      <c r="BB15" s="11"/>
      <c r="BC15" s="11"/>
      <c r="BD15" s="11"/>
      <c r="BE15" s="11"/>
      <c r="BF15" s="11"/>
      <c r="BG15" s="11"/>
    </row>
    <row r="16" spans="1:66">
      <c r="A16" s="113" t="s">
        <v>566</v>
      </c>
      <c r="B16" s="61" t="s">
        <v>520</v>
      </c>
      <c r="C16" s="113"/>
      <c r="D16" s="113"/>
      <c r="E16" s="113"/>
      <c r="F16" s="113"/>
      <c r="G16" s="113"/>
      <c r="H16" s="113"/>
      <c r="I16" s="113"/>
      <c r="J16" s="113"/>
      <c r="K16" s="113"/>
      <c r="L16" s="113"/>
      <c r="M16" s="113"/>
      <c r="N16" s="113"/>
      <c r="O16" s="113"/>
      <c r="P16" s="113"/>
      <c r="Q16" s="113"/>
      <c r="R16" s="113"/>
      <c r="S16" s="113"/>
      <c r="T16" s="113"/>
      <c r="U16" s="113"/>
      <c r="V16" s="113"/>
      <c r="W16" s="113"/>
      <c r="X16" s="113"/>
      <c r="Y16" s="61" t="s">
        <v>520</v>
      </c>
      <c r="Z16" s="113"/>
      <c r="AA16" s="113"/>
      <c r="AB16" s="113"/>
      <c r="AC16" s="113"/>
      <c r="AD16" s="113"/>
      <c r="AE16" s="113"/>
      <c r="AF16" s="113"/>
      <c r="AG16" s="113"/>
      <c r="AH16" s="113"/>
      <c r="AI16" s="113"/>
      <c r="AJ16" s="113"/>
      <c r="AK16" s="113"/>
      <c r="AL16" s="113"/>
      <c r="AM16" s="113"/>
      <c r="AN16" s="113"/>
      <c r="AO16" s="113"/>
      <c r="AP16" s="113"/>
      <c r="AQ16" s="113"/>
      <c r="AR16" s="113"/>
      <c r="AS16" s="113"/>
      <c r="AT16" s="113"/>
      <c r="AU16" s="113"/>
      <c r="AV16" s="61" t="s">
        <v>520</v>
      </c>
      <c r="AW16" s="113"/>
      <c r="AX16" s="113"/>
      <c r="AY16" s="113"/>
      <c r="AZ16" s="113"/>
      <c r="BA16" s="113"/>
      <c r="BB16" s="113"/>
      <c r="BC16" s="113"/>
      <c r="BD16" s="113"/>
      <c r="BE16" s="113"/>
      <c r="BF16" s="113"/>
      <c r="BG16" s="113"/>
      <c r="BH16" s="113"/>
      <c r="BI16" s="113"/>
      <c r="BJ16" s="113"/>
      <c r="BK16" s="113"/>
      <c r="BL16" s="113"/>
      <c r="BM16" s="113"/>
      <c r="BN16" s="126"/>
    </row>
    <row r="17" spans="1:66">
      <c r="A17" s="113" t="s">
        <v>567</v>
      </c>
      <c r="B17" s="61" t="s">
        <v>521</v>
      </c>
      <c r="C17" s="113"/>
      <c r="D17" s="113"/>
      <c r="E17" s="113"/>
      <c r="F17" s="113"/>
      <c r="G17" s="113"/>
      <c r="H17" s="113"/>
      <c r="I17" s="113"/>
      <c r="J17" s="113"/>
      <c r="K17" s="113"/>
      <c r="L17" s="113"/>
      <c r="M17" s="113"/>
      <c r="N17" s="113"/>
      <c r="O17" s="113"/>
      <c r="P17" s="113"/>
      <c r="Q17" s="113"/>
      <c r="R17" s="113"/>
      <c r="S17" s="113"/>
      <c r="T17" s="113"/>
      <c r="U17" s="113"/>
      <c r="V17" s="113"/>
      <c r="W17" s="113"/>
      <c r="X17" s="113"/>
      <c r="Y17" s="61" t="s">
        <v>521</v>
      </c>
      <c r="Z17" s="113"/>
      <c r="AA17" s="113"/>
      <c r="AB17" s="113"/>
      <c r="AC17" s="113"/>
      <c r="AD17" s="113"/>
      <c r="AE17" s="113"/>
      <c r="AF17" s="113"/>
      <c r="AG17" s="113"/>
      <c r="AH17" s="113"/>
      <c r="AI17" s="113"/>
      <c r="AJ17" s="113"/>
      <c r="AK17" s="113"/>
      <c r="AL17" s="113"/>
      <c r="AM17" s="113"/>
      <c r="AN17" s="113"/>
      <c r="AO17" s="113"/>
      <c r="AP17" s="113"/>
      <c r="AQ17" s="113"/>
      <c r="AR17" s="113"/>
      <c r="AS17" s="113"/>
      <c r="AT17" s="113"/>
      <c r="AU17" s="113"/>
      <c r="AV17" s="61" t="s">
        <v>521</v>
      </c>
      <c r="AW17" s="113"/>
      <c r="AX17" s="113"/>
      <c r="AY17" s="113"/>
      <c r="AZ17" s="113"/>
      <c r="BA17" s="113"/>
      <c r="BB17" s="113"/>
      <c r="BC17" s="113"/>
      <c r="BD17" s="113"/>
      <c r="BE17" s="113"/>
      <c r="BF17" s="113"/>
      <c r="BG17" s="113"/>
      <c r="BH17" s="113"/>
      <c r="BI17" s="113"/>
      <c r="BJ17" s="113"/>
      <c r="BK17" s="113"/>
      <c r="BL17" s="113"/>
      <c r="BM17" s="113"/>
      <c r="BN17" s="126"/>
    </row>
    <row r="18" spans="1:66">
      <c r="A18" s="113"/>
      <c r="B18" s="6"/>
      <c r="C18" s="113"/>
      <c r="D18" s="113"/>
      <c r="E18" s="113"/>
      <c r="F18" s="113"/>
      <c r="G18" s="113"/>
      <c r="H18" s="113"/>
      <c r="I18" s="113"/>
      <c r="J18" s="113"/>
      <c r="K18" s="113"/>
      <c r="L18" s="113"/>
      <c r="M18" s="113"/>
      <c r="N18" s="113"/>
      <c r="O18" s="113"/>
      <c r="P18" s="113"/>
      <c r="Q18" s="113"/>
      <c r="R18" s="113"/>
      <c r="S18" s="113"/>
      <c r="T18" s="113"/>
      <c r="U18" s="113"/>
      <c r="V18" s="113"/>
      <c r="W18" s="113"/>
      <c r="X18" s="113"/>
      <c r="Y18" s="6"/>
      <c r="Z18" s="113"/>
      <c r="AA18" s="113"/>
      <c r="AB18" s="113"/>
      <c r="AC18" s="113"/>
      <c r="AD18" s="113"/>
      <c r="AE18" s="113"/>
      <c r="AF18" s="113"/>
      <c r="AG18" s="113"/>
      <c r="AH18" s="113"/>
      <c r="AI18" s="113"/>
      <c r="AJ18" s="113"/>
      <c r="AK18" s="113"/>
      <c r="AL18" s="113"/>
      <c r="AM18" s="113"/>
      <c r="AN18" s="113"/>
      <c r="AO18" s="113"/>
      <c r="AP18" s="113"/>
      <c r="AQ18" s="113"/>
      <c r="AR18" s="113"/>
      <c r="AS18" s="113"/>
      <c r="AT18" s="113"/>
      <c r="AU18" s="113"/>
      <c r="AV18" s="6"/>
      <c r="AW18" s="113"/>
      <c r="AX18" s="113"/>
      <c r="AY18" s="113"/>
      <c r="AZ18" s="113"/>
      <c r="BA18" s="113"/>
      <c r="BB18" s="113"/>
      <c r="BC18" s="113"/>
      <c r="BD18" s="113"/>
      <c r="BE18" s="113"/>
      <c r="BF18" s="113"/>
      <c r="BG18" s="113"/>
      <c r="BH18" s="113"/>
      <c r="BI18" s="113"/>
      <c r="BJ18" s="113"/>
      <c r="BK18" s="113"/>
      <c r="BL18" s="113"/>
      <c r="BM18" s="113"/>
      <c r="BN18" s="126"/>
    </row>
    <row r="19" spans="1:66">
      <c r="A19" s="113" t="s">
        <v>568</v>
      </c>
      <c r="B19" s="61" t="s">
        <v>520</v>
      </c>
      <c r="C19" s="113">
        <v>6.12</v>
      </c>
      <c r="D19" s="113">
        <v>1.1200000000000001</v>
      </c>
      <c r="E19" s="113">
        <v>215</v>
      </c>
      <c r="F19" s="113"/>
      <c r="G19" s="113"/>
      <c r="H19" s="113"/>
      <c r="I19" s="113"/>
      <c r="J19" s="113">
        <v>3.2</v>
      </c>
      <c r="K19" s="113">
        <v>1.8</v>
      </c>
      <c r="L19" s="113">
        <v>30.4</v>
      </c>
      <c r="M19" s="113">
        <v>52.8</v>
      </c>
      <c r="N19" s="113">
        <v>28.1</v>
      </c>
      <c r="O19" s="113">
        <v>24</v>
      </c>
      <c r="P19" s="113">
        <v>2.81</v>
      </c>
      <c r="Q19" s="113">
        <v>241</v>
      </c>
      <c r="R19" s="113"/>
      <c r="S19" s="113"/>
      <c r="T19" s="113"/>
      <c r="U19" s="113">
        <v>7.3</v>
      </c>
      <c r="V19" s="113">
        <v>4.5599999999999996</v>
      </c>
      <c r="W19" s="113">
        <v>3.5</v>
      </c>
      <c r="X19" s="113"/>
      <c r="Y19" s="61" t="s">
        <v>520</v>
      </c>
      <c r="Z19" s="113">
        <v>27.728069705093802</v>
      </c>
      <c r="AA19" s="113">
        <v>26.171289544235901</v>
      </c>
      <c r="AB19" s="113">
        <v>24.614509383378</v>
      </c>
      <c r="AC19" s="113"/>
      <c r="AD19" s="113">
        <v>21.500949061662201</v>
      </c>
      <c r="AE19" s="113">
        <v>19.9441689008043</v>
      </c>
      <c r="AF19" s="113"/>
      <c r="AG19" s="113">
        <v>16.830608579088501</v>
      </c>
      <c r="AH19" s="113">
        <v>15.2738284182306</v>
      </c>
      <c r="AI19" s="113">
        <v>13.717048257372699</v>
      </c>
      <c r="AJ19" s="113">
        <v>12.1602680965148</v>
      </c>
      <c r="AK19" s="113">
        <v>10.603487935656901</v>
      </c>
      <c r="AL19" s="113">
        <v>9.0467077747989997</v>
      </c>
      <c r="AM19" s="113">
        <v>7.4899276139411102</v>
      </c>
      <c r="AN19" s="113">
        <v>5.9331474530830999</v>
      </c>
      <c r="AO19" s="113"/>
      <c r="AP19" s="113"/>
      <c r="AQ19" s="113"/>
      <c r="AR19" s="113">
        <v>-0.29397319034849501</v>
      </c>
      <c r="AS19" s="113">
        <v>-1.8507533512063901</v>
      </c>
      <c r="AT19" s="113">
        <v>-3.4075335120643002</v>
      </c>
      <c r="AU19" s="113"/>
      <c r="AV19" s="61" t="s">
        <v>520</v>
      </c>
      <c r="AW19" s="113">
        <v>-4.9643136729222004</v>
      </c>
      <c r="AX19" s="113">
        <v>-6.5210938337800997</v>
      </c>
      <c r="AY19" s="113">
        <v>-8.0778739946380007</v>
      </c>
      <c r="AZ19" s="113"/>
      <c r="BA19" s="113">
        <v>-11.191434316353799</v>
      </c>
      <c r="BB19" s="113">
        <v>-12.7482144772117</v>
      </c>
      <c r="BC19" s="113"/>
      <c r="BD19" s="113">
        <v>-15.8617747989276</v>
      </c>
      <c r="BE19" s="113">
        <v>-17.418554959785499</v>
      </c>
      <c r="BF19" s="113">
        <v>-18.9753351206434</v>
      </c>
      <c r="BG19" s="113">
        <v>-20.532115281501301</v>
      </c>
      <c r="BH19" s="113">
        <v>-22.088895442359199</v>
      </c>
      <c r="BI19" s="113">
        <v>-23.6456756032171</v>
      </c>
      <c r="BJ19" s="113">
        <v>-25.202455764075001</v>
      </c>
      <c r="BK19" s="113">
        <v>-26.759235924932899</v>
      </c>
      <c r="BL19" s="113"/>
      <c r="BM19" s="113"/>
      <c r="BN19" s="126"/>
    </row>
    <row r="20" spans="1:66">
      <c r="A20" s="113" t="s">
        <v>569</v>
      </c>
      <c r="B20" s="61" t="s">
        <v>521</v>
      </c>
      <c r="C20" s="113">
        <v>6.27</v>
      </c>
      <c r="D20" s="113">
        <v>1.1000000000000001</v>
      </c>
      <c r="E20" s="113">
        <v>205</v>
      </c>
      <c r="F20" s="113"/>
      <c r="G20" s="113"/>
      <c r="H20" s="113"/>
      <c r="I20" s="113"/>
      <c r="J20" s="113">
        <v>3.05</v>
      </c>
      <c r="K20" s="113">
        <v>1.81</v>
      </c>
      <c r="L20" s="113">
        <v>28.8</v>
      </c>
      <c r="M20" s="113">
        <v>54</v>
      </c>
      <c r="N20" s="113">
        <v>27.1</v>
      </c>
      <c r="O20" s="113">
        <v>23.2</v>
      </c>
      <c r="P20" s="113">
        <v>2.96</v>
      </c>
      <c r="Q20" s="113">
        <v>226</v>
      </c>
      <c r="R20" s="113"/>
      <c r="S20" s="113"/>
      <c r="T20" s="113"/>
      <c r="U20" s="113">
        <v>7.27</v>
      </c>
      <c r="V20" s="113">
        <v>4.78</v>
      </c>
      <c r="W20" s="113">
        <v>3.53</v>
      </c>
      <c r="X20" s="113"/>
      <c r="Y20" s="61" t="s">
        <v>521</v>
      </c>
      <c r="Z20" s="113">
        <v>26.379329758713201</v>
      </c>
      <c r="AA20" s="113">
        <v>24.875600536193101</v>
      </c>
      <c r="AB20" s="113">
        <v>23.371871313673001</v>
      </c>
      <c r="AC20" s="113"/>
      <c r="AD20" s="113">
        <v>20.364412868632702</v>
      </c>
      <c r="AE20" s="113">
        <v>18.860683646112602</v>
      </c>
      <c r="AF20" s="113"/>
      <c r="AG20" s="113">
        <v>15.8532252010724</v>
      </c>
      <c r="AH20" s="113">
        <v>14.3494959785523</v>
      </c>
      <c r="AI20" s="113">
        <v>12.8457667560322</v>
      </c>
      <c r="AJ20" s="113">
        <v>11.3420375335121</v>
      </c>
      <c r="AK20" s="113">
        <v>9.8383083109919802</v>
      </c>
      <c r="AL20" s="113">
        <v>8.3345790884718802</v>
      </c>
      <c r="AM20" s="113">
        <v>6.8308498659517802</v>
      </c>
      <c r="AN20" s="113">
        <v>5.3271206434316802</v>
      </c>
      <c r="AO20" s="113"/>
      <c r="AP20" s="113"/>
      <c r="AQ20" s="113"/>
      <c r="AR20" s="113">
        <v>-0.68779624664872296</v>
      </c>
      <c r="AS20" s="113">
        <v>-2.1915254691689201</v>
      </c>
      <c r="AT20" s="113">
        <v>-3.6952546916890201</v>
      </c>
      <c r="AU20" s="113"/>
      <c r="AV20" s="61" t="s">
        <v>521</v>
      </c>
      <c r="AW20" s="113">
        <v>-5.1989839142091201</v>
      </c>
      <c r="AX20" s="113">
        <v>-6.7027131367292299</v>
      </c>
      <c r="AY20" s="113">
        <v>-8.2064423592493192</v>
      </c>
      <c r="AZ20" s="113"/>
      <c r="BA20" s="113">
        <v>-11.2139008042895</v>
      </c>
      <c r="BB20" s="113">
        <v>-12.7176300268096</v>
      </c>
      <c r="BC20" s="113"/>
      <c r="BD20" s="113">
        <v>-15.7250884718498</v>
      </c>
      <c r="BE20" s="113">
        <v>-17.228817694369901</v>
      </c>
      <c r="BF20" s="113">
        <v>-18.732546916890001</v>
      </c>
      <c r="BG20" s="113">
        <v>-20.236276139410101</v>
      </c>
      <c r="BH20" s="113">
        <v>-21.740005361930201</v>
      </c>
      <c r="BI20" s="113">
        <v>-23.243734584450301</v>
      </c>
      <c r="BJ20" s="113">
        <v>-24.747463806970401</v>
      </c>
      <c r="BK20" s="113">
        <v>-26.251193029490601</v>
      </c>
      <c r="BL20" s="113"/>
      <c r="BM20" s="113"/>
      <c r="BN20" s="126"/>
    </row>
    <row r="21" spans="1:66">
      <c r="A21" s="113"/>
      <c r="B21" s="6"/>
      <c r="C21" s="113"/>
      <c r="D21" s="113"/>
      <c r="E21" s="113"/>
      <c r="F21" s="113"/>
      <c r="G21" s="113"/>
      <c r="H21" s="113"/>
      <c r="I21" s="113"/>
      <c r="J21" s="113"/>
      <c r="K21" s="113"/>
      <c r="L21" s="113"/>
      <c r="M21" s="113"/>
      <c r="N21" s="113"/>
      <c r="O21" s="113"/>
      <c r="P21" s="113"/>
      <c r="Q21" s="113"/>
      <c r="R21" s="113"/>
      <c r="S21" s="113"/>
      <c r="T21" s="113"/>
      <c r="U21" s="113"/>
      <c r="V21" s="113"/>
      <c r="W21" s="113"/>
      <c r="X21" s="113"/>
      <c r="Y21" s="6"/>
      <c r="Z21" s="113"/>
      <c r="AA21" s="113"/>
      <c r="AB21" s="113"/>
      <c r="AC21" s="113"/>
      <c r="AD21" s="113"/>
      <c r="AE21" s="113"/>
      <c r="AF21" s="113"/>
      <c r="AG21" s="113"/>
      <c r="AH21" s="113"/>
      <c r="AI21" s="113"/>
      <c r="AJ21" s="113"/>
      <c r="AK21" s="113"/>
      <c r="AL21" s="113"/>
      <c r="AM21" s="113"/>
      <c r="AN21" s="113"/>
      <c r="AO21" s="113"/>
      <c r="AP21" s="113"/>
      <c r="AQ21" s="113"/>
      <c r="AR21" s="113"/>
      <c r="AS21" s="113"/>
      <c r="AT21" s="113"/>
      <c r="AU21" s="113"/>
      <c r="AV21" s="6"/>
      <c r="AW21" s="113"/>
      <c r="AX21" s="113"/>
      <c r="AY21" s="113"/>
      <c r="AZ21" s="113"/>
      <c r="BA21" s="113"/>
      <c r="BB21" s="113"/>
      <c r="BC21" s="113"/>
      <c r="BD21" s="113"/>
      <c r="BE21" s="113"/>
      <c r="BF21" s="113"/>
      <c r="BG21" s="113"/>
      <c r="BH21" s="113"/>
      <c r="BI21" s="113"/>
      <c r="BJ21" s="113"/>
      <c r="BK21" s="113"/>
      <c r="BL21" s="113"/>
      <c r="BM21" s="113"/>
      <c r="BN21" s="126"/>
    </row>
    <row r="22" spans="1:66">
      <c r="A22" s="113" t="s">
        <v>568</v>
      </c>
      <c r="B22" s="61" t="s">
        <v>520</v>
      </c>
      <c r="C22" s="113"/>
      <c r="D22" s="113"/>
      <c r="E22" s="113"/>
      <c r="F22" s="113"/>
      <c r="G22" s="113"/>
      <c r="H22" s="113"/>
      <c r="I22" s="113"/>
      <c r="J22" s="113"/>
      <c r="K22" s="113"/>
      <c r="L22" s="113"/>
      <c r="M22" s="113"/>
      <c r="N22" s="113"/>
      <c r="O22" s="113"/>
      <c r="P22" s="113"/>
      <c r="Q22" s="113"/>
      <c r="R22" s="113"/>
      <c r="S22" s="113"/>
      <c r="T22" s="113"/>
      <c r="U22" s="113"/>
      <c r="V22" s="113"/>
      <c r="W22" s="113"/>
      <c r="X22" s="113"/>
      <c r="Y22" s="61" t="s">
        <v>520</v>
      </c>
      <c r="Z22" s="113"/>
      <c r="AA22" s="113"/>
      <c r="AB22" s="113"/>
      <c r="AC22" s="113"/>
      <c r="AD22" s="113"/>
      <c r="AE22" s="113"/>
      <c r="AF22" s="113"/>
      <c r="AG22" s="113"/>
      <c r="AH22" s="113"/>
      <c r="AI22" s="113"/>
      <c r="AJ22" s="113"/>
      <c r="AK22" s="113"/>
      <c r="AL22" s="113"/>
      <c r="AM22" s="113"/>
      <c r="AN22" s="113"/>
      <c r="AO22" s="113"/>
      <c r="AP22" s="113"/>
      <c r="AQ22" s="113"/>
      <c r="AR22" s="113"/>
      <c r="AS22" s="113"/>
      <c r="AT22" s="113"/>
      <c r="AU22" s="113"/>
      <c r="AV22" s="61" t="s">
        <v>520</v>
      </c>
      <c r="AW22" s="113"/>
      <c r="AX22" s="113"/>
      <c r="AY22" s="113"/>
      <c r="AZ22" s="113"/>
      <c r="BA22" s="113"/>
      <c r="BB22" s="113"/>
      <c r="BC22" s="113"/>
      <c r="BD22" s="113"/>
      <c r="BE22" s="113"/>
      <c r="BF22" s="113"/>
      <c r="BG22" s="113"/>
      <c r="BH22" s="113"/>
      <c r="BI22" s="113"/>
      <c r="BJ22" s="113"/>
      <c r="BK22" s="113"/>
      <c r="BL22" s="113"/>
      <c r="BM22" s="113"/>
      <c r="BN22" s="126"/>
    </row>
    <row r="23" spans="1:66">
      <c r="A23" s="113" t="s">
        <v>569</v>
      </c>
      <c r="B23" s="61" t="s">
        <v>521</v>
      </c>
      <c r="C23" s="113"/>
      <c r="D23" s="113"/>
      <c r="E23" s="113"/>
      <c r="F23" s="113"/>
      <c r="G23" s="113"/>
      <c r="H23" s="113"/>
      <c r="I23" s="113"/>
      <c r="J23" s="113"/>
      <c r="K23" s="113"/>
      <c r="L23" s="113"/>
      <c r="M23" s="113"/>
      <c r="N23" s="113"/>
      <c r="O23" s="113"/>
      <c r="P23" s="113"/>
      <c r="Q23" s="113"/>
      <c r="R23" s="113"/>
      <c r="S23" s="113"/>
      <c r="T23" s="113"/>
      <c r="U23" s="113"/>
      <c r="V23" s="113"/>
      <c r="W23" s="113"/>
      <c r="X23" s="113"/>
      <c r="Y23" s="61" t="s">
        <v>521</v>
      </c>
      <c r="Z23" s="113"/>
      <c r="AA23" s="113"/>
      <c r="AB23" s="113"/>
      <c r="AC23" s="113"/>
      <c r="AD23" s="113"/>
      <c r="AE23" s="113"/>
      <c r="AF23" s="113"/>
      <c r="AG23" s="113"/>
      <c r="AH23" s="113"/>
      <c r="AI23" s="113"/>
      <c r="AJ23" s="113"/>
      <c r="AK23" s="113"/>
      <c r="AL23" s="113"/>
      <c r="AM23" s="113"/>
      <c r="AN23" s="113"/>
      <c r="AO23" s="113"/>
      <c r="AP23" s="113"/>
      <c r="AQ23" s="113"/>
      <c r="AR23" s="113"/>
      <c r="AS23" s="113"/>
      <c r="AT23" s="113"/>
      <c r="AU23" s="113"/>
      <c r="AV23" s="61" t="s">
        <v>521</v>
      </c>
      <c r="AW23" s="113"/>
      <c r="AX23" s="113"/>
      <c r="AY23" s="113"/>
      <c r="AZ23" s="113"/>
      <c r="BA23" s="113"/>
      <c r="BB23" s="113"/>
      <c r="BC23" s="113"/>
      <c r="BD23" s="113"/>
      <c r="BE23" s="113"/>
      <c r="BF23" s="113"/>
      <c r="BG23" s="113"/>
      <c r="BH23" s="113"/>
      <c r="BI23" s="113"/>
      <c r="BJ23" s="113"/>
      <c r="BK23" s="113"/>
      <c r="BL23" s="113"/>
      <c r="BM23" s="113"/>
      <c r="BN23" s="126"/>
    </row>
    <row r="24" spans="1:66">
      <c r="B24" s="6"/>
      <c r="C24" s="11"/>
      <c r="D24" s="11"/>
      <c r="E24" s="11"/>
      <c r="F24" s="11"/>
      <c r="G24" s="11"/>
      <c r="H24" s="11"/>
      <c r="I24" s="11"/>
      <c r="J24" s="11"/>
      <c r="K24" s="11"/>
      <c r="L24" s="11"/>
      <c r="M24" s="11"/>
      <c r="N24" s="11"/>
      <c r="O24" s="11"/>
      <c r="P24" s="11"/>
      <c r="Q24" s="11"/>
      <c r="R24" s="11"/>
      <c r="S24" s="11"/>
      <c r="T24" s="11"/>
      <c r="U24" s="11"/>
      <c r="V24" s="11"/>
      <c r="W24" s="11"/>
      <c r="X24" s="11"/>
      <c r="Y24" s="6"/>
      <c r="Z24" s="11"/>
      <c r="AA24" s="11"/>
      <c r="AB24" s="11"/>
      <c r="AC24" s="11"/>
      <c r="AD24" s="11"/>
      <c r="AE24" s="11"/>
      <c r="AF24" s="11"/>
      <c r="AG24" s="11"/>
      <c r="AH24" s="11"/>
      <c r="AI24" s="11"/>
      <c r="AJ24" s="11"/>
      <c r="AK24" s="11"/>
      <c r="AL24" s="11"/>
      <c r="AM24" s="11"/>
      <c r="AN24" s="11"/>
      <c r="AO24" s="11"/>
      <c r="AP24" s="11"/>
      <c r="AQ24" s="11"/>
      <c r="AR24" s="11"/>
      <c r="AS24" s="11"/>
      <c r="AT24" s="11"/>
      <c r="AU24" s="11"/>
      <c r="AV24" s="6"/>
      <c r="AW24" s="11"/>
      <c r="AX24" s="11"/>
      <c r="AY24" s="11"/>
      <c r="AZ24" s="11"/>
      <c r="BA24" s="11"/>
      <c r="BB24" s="11"/>
      <c r="BC24" s="11"/>
      <c r="BD24" s="11"/>
      <c r="BE24" s="11"/>
      <c r="BF24" s="11"/>
      <c r="BG24" s="11"/>
    </row>
    <row r="25" spans="1:66">
      <c r="A25" s="113" t="s">
        <v>570</v>
      </c>
      <c r="B25" s="61" t="s">
        <v>520</v>
      </c>
      <c r="C25" s="113"/>
      <c r="D25" s="113">
        <v>1.18</v>
      </c>
      <c r="E25" s="113">
        <v>161</v>
      </c>
      <c r="F25" s="113">
        <v>169</v>
      </c>
      <c r="G25" s="113"/>
      <c r="H25" s="113"/>
      <c r="I25" s="113">
        <v>0.6</v>
      </c>
      <c r="J25" s="113">
        <v>2.98</v>
      </c>
      <c r="K25" s="113">
        <v>3.7</v>
      </c>
      <c r="L25" s="113"/>
      <c r="M25" s="113">
        <v>78</v>
      </c>
      <c r="N25" s="113">
        <v>199</v>
      </c>
      <c r="O25" s="113">
        <v>40</v>
      </c>
      <c r="P25" s="113">
        <v>0.53</v>
      </c>
      <c r="Q25" s="113">
        <v>2920</v>
      </c>
      <c r="R25" s="113"/>
      <c r="S25" s="113"/>
      <c r="T25" s="113"/>
      <c r="U25" s="113">
        <v>16.600000000000001</v>
      </c>
      <c r="V25" s="113">
        <v>12.9</v>
      </c>
      <c r="W25" s="113"/>
      <c r="X25" s="113">
        <v>0.1</v>
      </c>
      <c r="Y25" s="61" t="s">
        <v>520</v>
      </c>
      <c r="Z25" s="113"/>
      <c r="AA25" s="113">
        <v>447.13897251760801</v>
      </c>
      <c r="AB25" s="113">
        <v>463.42336279519401</v>
      </c>
      <c r="AC25" s="113">
        <v>479.70775307278001</v>
      </c>
      <c r="AD25" s="113">
        <v>495.99214335036601</v>
      </c>
      <c r="AE25" s="113">
        <v>512.27653362795195</v>
      </c>
      <c r="AF25" s="113">
        <v>528.56092390553795</v>
      </c>
      <c r="AG25" s="113">
        <v>544.84531418312395</v>
      </c>
      <c r="AH25" s="113">
        <v>561.12970446070995</v>
      </c>
      <c r="AI25" s="113"/>
      <c r="AJ25" s="113">
        <v>593.69848501588206</v>
      </c>
      <c r="AK25" s="113">
        <v>609.98287529346806</v>
      </c>
      <c r="AL25" s="113">
        <v>626.26726557105405</v>
      </c>
      <c r="AM25" s="113">
        <v>642.55165584864005</v>
      </c>
      <c r="AN25" s="113">
        <v>658.83604612622605</v>
      </c>
      <c r="AO25" s="113"/>
      <c r="AP25" s="113"/>
      <c r="AQ25" s="113"/>
      <c r="AR25" s="113">
        <v>723.97360723657005</v>
      </c>
      <c r="AS25" s="113">
        <v>740.25799751415605</v>
      </c>
      <c r="AT25" s="113"/>
      <c r="AU25" s="113">
        <v>772.82677806932804</v>
      </c>
      <c r="AV25" s="61" t="s">
        <v>520</v>
      </c>
      <c r="AW25" s="113"/>
      <c r="AX25" s="113">
        <v>789.11116834691404</v>
      </c>
      <c r="AY25" s="113">
        <v>805.39555862450004</v>
      </c>
      <c r="AZ25" s="113">
        <v>821.67994890208604</v>
      </c>
      <c r="BA25" s="113">
        <v>837.96433917967101</v>
      </c>
      <c r="BB25" s="113">
        <v>854.24872945725701</v>
      </c>
      <c r="BC25" s="113">
        <v>870.53311973484301</v>
      </c>
      <c r="BD25" s="113">
        <v>886.81751001242901</v>
      </c>
      <c r="BE25" s="113">
        <v>903.10190029001501</v>
      </c>
      <c r="BF25" s="113"/>
      <c r="BG25" s="113">
        <v>935.67068084518701</v>
      </c>
      <c r="BH25" s="113">
        <v>951.95507112277301</v>
      </c>
      <c r="BI25" s="113">
        <v>968.239461400359</v>
      </c>
      <c r="BJ25" s="113">
        <v>984.523851677945</v>
      </c>
      <c r="BK25" s="113">
        <v>1000.80824195553</v>
      </c>
      <c r="BL25" s="113"/>
      <c r="BM25" s="113"/>
      <c r="BN25" s="126"/>
    </row>
    <row r="26" spans="1:66">
      <c r="A26" s="113" t="s">
        <v>571</v>
      </c>
      <c r="B26" s="61" t="s">
        <v>521</v>
      </c>
      <c r="C26" s="113"/>
      <c r="D26" s="113">
        <v>1.56</v>
      </c>
      <c r="E26" s="113">
        <v>152</v>
      </c>
      <c r="F26" s="113">
        <v>169</v>
      </c>
      <c r="G26" s="113"/>
      <c r="H26" s="113"/>
      <c r="I26" s="113">
        <v>0.54</v>
      </c>
      <c r="J26" s="113">
        <v>2.9</v>
      </c>
      <c r="K26" s="113">
        <v>3.84</v>
      </c>
      <c r="L26" s="113"/>
      <c r="M26" s="113">
        <v>79</v>
      </c>
      <c r="N26" s="113">
        <v>196</v>
      </c>
      <c r="O26" s="113">
        <v>37.4</v>
      </c>
      <c r="P26" s="113">
        <v>0.56999999999999995</v>
      </c>
      <c r="Q26" s="113">
        <v>2960</v>
      </c>
      <c r="R26" s="113"/>
      <c r="S26" s="113"/>
      <c r="T26" s="113"/>
      <c r="U26" s="113">
        <v>15.74</v>
      </c>
      <c r="V26" s="113">
        <v>13.7</v>
      </c>
      <c r="W26" s="113"/>
      <c r="X26" s="113">
        <v>0.25</v>
      </c>
      <c r="Y26" s="61" t="s">
        <v>521</v>
      </c>
      <c r="Z26" s="113"/>
      <c r="AA26" s="113">
        <v>453.85722966441102</v>
      </c>
      <c r="AB26" s="113">
        <v>470.55355613865498</v>
      </c>
      <c r="AC26" s="113">
        <v>487.249882612899</v>
      </c>
      <c r="AD26" s="113">
        <v>503.94620908714199</v>
      </c>
      <c r="AE26" s="113">
        <v>520.64253556138601</v>
      </c>
      <c r="AF26" s="113">
        <v>537.33886203562997</v>
      </c>
      <c r="AG26" s="113">
        <v>554.03518850987405</v>
      </c>
      <c r="AH26" s="113">
        <v>570.73151498411801</v>
      </c>
      <c r="AI26" s="113"/>
      <c r="AJ26" s="113">
        <v>604.12416793260604</v>
      </c>
      <c r="AK26" s="113">
        <v>620.82049440685</v>
      </c>
      <c r="AL26" s="113">
        <v>637.51682088109396</v>
      </c>
      <c r="AM26" s="113">
        <v>654.21314735533701</v>
      </c>
      <c r="AN26" s="113">
        <v>670.90947382958097</v>
      </c>
      <c r="AO26" s="113"/>
      <c r="AP26" s="113"/>
      <c r="AQ26" s="113"/>
      <c r="AR26" s="113">
        <v>737.69477972655704</v>
      </c>
      <c r="AS26" s="113">
        <v>754.391106200801</v>
      </c>
      <c r="AT26" s="113"/>
      <c r="AU26" s="113">
        <v>787.78375914928904</v>
      </c>
      <c r="AV26" s="61" t="s">
        <v>521</v>
      </c>
      <c r="AW26" s="113"/>
      <c r="AX26" s="113">
        <v>804.480085623533</v>
      </c>
      <c r="AY26" s="113">
        <v>821.17641209777605</v>
      </c>
      <c r="AZ26" s="113">
        <v>837.87273857202001</v>
      </c>
      <c r="BA26" s="113">
        <v>854.56906504626397</v>
      </c>
      <c r="BB26" s="113">
        <v>871.26539152050805</v>
      </c>
      <c r="BC26" s="113">
        <v>887.96171799475201</v>
      </c>
      <c r="BD26" s="113">
        <v>904.65804446899597</v>
      </c>
      <c r="BE26" s="113">
        <v>921.35437094324004</v>
      </c>
      <c r="BF26" s="113"/>
      <c r="BG26" s="113">
        <v>954.74702389172796</v>
      </c>
      <c r="BH26" s="113">
        <v>971.44335036597101</v>
      </c>
      <c r="BI26" s="113">
        <v>988.13967684021497</v>
      </c>
      <c r="BJ26" s="113">
        <v>1004.83600331446</v>
      </c>
      <c r="BK26" s="113">
        <v>1021.5323297887001</v>
      </c>
      <c r="BL26" s="113"/>
      <c r="BM26" s="113"/>
      <c r="BN26" s="126"/>
    </row>
    <row r="27" spans="1:66">
      <c r="A27" s="113"/>
      <c r="B27" s="6"/>
      <c r="C27" s="113"/>
      <c r="D27" s="113"/>
      <c r="E27" s="113"/>
      <c r="F27" s="113"/>
      <c r="G27" s="113"/>
      <c r="H27" s="113"/>
      <c r="I27" s="113"/>
      <c r="J27" s="113"/>
      <c r="K27" s="113"/>
      <c r="L27" s="113"/>
      <c r="M27" s="113"/>
      <c r="N27" s="113"/>
      <c r="O27" s="113"/>
      <c r="P27" s="113"/>
      <c r="Q27" s="113"/>
      <c r="R27" s="113"/>
      <c r="S27" s="113"/>
      <c r="T27" s="113"/>
      <c r="U27" s="113"/>
      <c r="V27" s="113"/>
      <c r="W27" s="113"/>
      <c r="X27" s="113"/>
      <c r="Y27" s="6"/>
      <c r="Z27" s="113"/>
      <c r="AA27" s="113"/>
      <c r="AB27" s="113"/>
      <c r="AC27" s="113"/>
      <c r="AD27" s="113"/>
      <c r="AE27" s="113"/>
      <c r="AF27" s="113"/>
      <c r="AG27" s="113"/>
      <c r="AH27" s="113"/>
      <c r="AI27" s="113"/>
      <c r="AJ27" s="113"/>
      <c r="AK27" s="113"/>
      <c r="AL27" s="113"/>
      <c r="AM27" s="113"/>
      <c r="AN27" s="113"/>
      <c r="AO27" s="113"/>
      <c r="AP27" s="113"/>
      <c r="AQ27" s="113"/>
      <c r="AR27" s="113"/>
      <c r="AS27" s="113"/>
      <c r="AT27" s="113"/>
      <c r="AU27" s="113"/>
      <c r="AV27" s="6"/>
      <c r="AW27" s="113"/>
      <c r="AX27" s="113"/>
      <c r="AY27" s="113"/>
      <c r="AZ27" s="113"/>
      <c r="BA27" s="113"/>
      <c r="BB27" s="113"/>
      <c r="BC27" s="113"/>
      <c r="BD27" s="113"/>
      <c r="BE27" s="113"/>
      <c r="BF27" s="113"/>
      <c r="BG27" s="113"/>
      <c r="BH27" s="113"/>
      <c r="BI27" s="113"/>
      <c r="BJ27" s="113"/>
      <c r="BK27" s="113"/>
      <c r="BL27" s="113"/>
      <c r="BM27" s="113"/>
      <c r="BN27" s="126"/>
    </row>
    <row r="28" spans="1:66">
      <c r="A28" s="113" t="s">
        <v>572</v>
      </c>
      <c r="B28" s="61" t="s">
        <v>520</v>
      </c>
      <c r="C28" s="113">
        <v>1.29</v>
      </c>
      <c r="D28" s="113">
        <v>1</v>
      </c>
      <c r="E28" s="113">
        <v>36.6</v>
      </c>
      <c r="F28" s="113">
        <v>97.4</v>
      </c>
      <c r="G28" s="113"/>
      <c r="H28" s="113">
        <v>229</v>
      </c>
      <c r="I28" s="113">
        <v>0.8</v>
      </c>
      <c r="J28" s="113">
        <v>22.4</v>
      </c>
      <c r="K28" s="113">
        <v>0.25</v>
      </c>
      <c r="L28" s="113">
        <v>0.56000000000000005</v>
      </c>
      <c r="M28" s="113">
        <v>70.8</v>
      </c>
      <c r="N28" s="113">
        <v>44.3</v>
      </c>
      <c r="O28" s="113">
        <v>8</v>
      </c>
      <c r="P28" s="113">
        <v>1.19</v>
      </c>
      <c r="Q28" s="113">
        <v>6210</v>
      </c>
      <c r="R28" s="113">
        <v>1.7</v>
      </c>
      <c r="S28" s="113">
        <v>0.5</v>
      </c>
      <c r="T28" s="113">
        <v>1</v>
      </c>
      <c r="U28" s="113">
        <v>8.44</v>
      </c>
      <c r="V28" s="113">
        <v>15.2</v>
      </c>
      <c r="W28" s="113">
        <v>3.6</v>
      </c>
      <c r="X28" s="113"/>
      <c r="Y28" s="61" t="s">
        <v>520</v>
      </c>
      <c r="Z28" s="113">
        <v>643.46723982518404</v>
      </c>
      <c r="AA28" s="113">
        <v>672.04347719202406</v>
      </c>
      <c r="AB28" s="113">
        <v>700.61971455886305</v>
      </c>
      <c r="AC28" s="113">
        <v>729.19595192570296</v>
      </c>
      <c r="AD28" s="113">
        <v>757.77218929254298</v>
      </c>
      <c r="AE28" s="113">
        <v>786.34842665938197</v>
      </c>
      <c r="AF28" s="113">
        <v>814.92466402622199</v>
      </c>
      <c r="AG28" s="113">
        <v>843.50090139306201</v>
      </c>
      <c r="AH28" s="113">
        <v>872.077138759901</v>
      </c>
      <c r="AI28" s="113">
        <v>900.65337612674102</v>
      </c>
      <c r="AJ28" s="113">
        <v>929.22961349358104</v>
      </c>
      <c r="AK28" s="113">
        <v>957.80585086042004</v>
      </c>
      <c r="AL28" s="113">
        <v>986.38208822726006</v>
      </c>
      <c r="AM28" s="113">
        <v>1014.9583255941</v>
      </c>
      <c r="AN28" s="113">
        <v>1043.5345629609401</v>
      </c>
      <c r="AO28" s="113">
        <v>1072.11080032778</v>
      </c>
      <c r="AP28" s="113">
        <v>1100.6870376946199</v>
      </c>
      <c r="AQ28" s="113">
        <v>1129.26327506146</v>
      </c>
      <c r="AR28" s="113">
        <v>1157.8395124282999</v>
      </c>
      <c r="AS28" s="113">
        <v>1186.4157497951401</v>
      </c>
      <c r="AT28" s="113">
        <v>1214.99198716198</v>
      </c>
      <c r="AU28" s="113"/>
      <c r="AV28" s="61" t="s">
        <v>520</v>
      </c>
      <c r="AW28" s="113">
        <v>1243.5682245288201</v>
      </c>
      <c r="AX28" s="113">
        <v>1272.14446189566</v>
      </c>
      <c r="AY28" s="113">
        <v>1300.7206992624999</v>
      </c>
      <c r="AZ28" s="113">
        <v>1329.2969366293401</v>
      </c>
      <c r="BA28" s="113">
        <v>1357.87317399617</v>
      </c>
      <c r="BB28" s="113">
        <v>1386.4494113630101</v>
      </c>
      <c r="BC28" s="113">
        <v>1415.02564872985</v>
      </c>
      <c r="BD28" s="113">
        <v>1443.6018860966899</v>
      </c>
      <c r="BE28" s="113">
        <v>1472.17812346353</v>
      </c>
      <c r="BF28" s="113">
        <v>1500.7543608303699</v>
      </c>
      <c r="BG28" s="113">
        <v>1529.3305981972101</v>
      </c>
      <c r="BH28" s="113">
        <v>1557.90683556405</v>
      </c>
      <c r="BI28" s="113">
        <v>1586.4830729308901</v>
      </c>
      <c r="BJ28" s="113">
        <v>1615.05931029773</v>
      </c>
      <c r="BK28" s="113">
        <v>1643.6355476645699</v>
      </c>
      <c r="BL28" s="113">
        <v>1672.21178503141</v>
      </c>
      <c r="BM28" s="113">
        <v>1700.78802239825</v>
      </c>
      <c r="BN28" s="126"/>
    </row>
    <row r="29" spans="1:66">
      <c r="A29" s="113" t="s">
        <v>573</v>
      </c>
      <c r="B29" s="61" t="s">
        <v>521</v>
      </c>
      <c r="C29" s="113">
        <v>1.3</v>
      </c>
      <c r="D29" s="113">
        <v>0.94499999999999995</v>
      </c>
      <c r="E29" s="113">
        <v>37</v>
      </c>
      <c r="F29" s="113">
        <v>101</v>
      </c>
      <c r="G29" s="113"/>
      <c r="H29" s="113">
        <v>225</v>
      </c>
      <c r="I29" s="113">
        <v>0.87</v>
      </c>
      <c r="J29" s="113">
        <v>22.3</v>
      </c>
      <c r="K29" s="113">
        <v>0.28000000000000003</v>
      </c>
      <c r="L29" s="113">
        <v>0.54</v>
      </c>
      <c r="M29" s="113">
        <v>73</v>
      </c>
      <c r="N29" s="113">
        <v>43.7</v>
      </c>
      <c r="O29" s="113">
        <v>8.59</v>
      </c>
      <c r="P29" s="113">
        <v>1.17</v>
      </c>
      <c r="Q29" s="113">
        <v>6370</v>
      </c>
      <c r="R29" s="113">
        <v>1.63</v>
      </c>
      <c r="S29" s="113">
        <v>0.43</v>
      </c>
      <c r="T29" s="113">
        <v>0.95</v>
      </c>
      <c r="U29" s="113">
        <v>8.18</v>
      </c>
      <c r="V29" s="113">
        <v>14.7</v>
      </c>
      <c r="W29" s="113">
        <v>3.45</v>
      </c>
      <c r="X29" s="113"/>
      <c r="Y29" s="61" t="s">
        <v>521</v>
      </c>
      <c r="Z29" s="113">
        <v>659.92015364654401</v>
      </c>
      <c r="AA29" s="113">
        <v>689.28168669762294</v>
      </c>
      <c r="AB29" s="113">
        <v>718.64321974870199</v>
      </c>
      <c r="AC29" s="113">
        <v>748.00475279978104</v>
      </c>
      <c r="AD29" s="113">
        <v>777.36628585085998</v>
      </c>
      <c r="AE29" s="113">
        <v>806.72781890193903</v>
      </c>
      <c r="AF29" s="113">
        <v>836.08935195301797</v>
      </c>
      <c r="AG29" s="113">
        <v>865.45088500409702</v>
      </c>
      <c r="AH29" s="113">
        <v>894.81241805517595</v>
      </c>
      <c r="AI29" s="113">
        <v>924.173951106255</v>
      </c>
      <c r="AJ29" s="113">
        <v>953.53548415733405</v>
      </c>
      <c r="AK29" s="113">
        <v>982.89701720841299</v>
      </c>
      <c r="AL29" s="113">
        <v>1012.25855025949</v>
      </c>
      <c r="AM29" s="113">
        <v>1041.62008331057</v>
      </c>
      <c r="AN29" s="113">
        <v>1070.9816163616499</v>
      </c>
      <c r="AO29" s="113">
        <v>1100.3431494127301</v>
      </c>
      <c r="AP29" s="113">
        <v>1129.7046824638101</v>
      </c>
      <c r="AQ29" s="113">
        <v>1159.06621551489</v>
      </c>
      <c r="AR29" s="113">
        <v>1188.42774856597</v>
      </c>
      <c r="AS29" s="113">
        <v>1217.7892816170499</v>
      </c>
      <c r="AT29" s="113">
        <v>1247.1508146681299</v>
      </c>
      <c r="AU29" s="113"/>
      <c r="AV29" s="61" t="s">
        <v>521</v>
      </c>
      <c r="AW29" s="113">
        <v>1276.5123477192001</v>
      </c>
      <c r="AX29" s="113">
        <v>1305.87388077028</v>
      </c>
      <c r="AY29" s="113">
        <v>1335.23541382136</v>
      </c>
      <c r="AZ29" s="113">
        <v>1364.59694687244</v>
      </c>
      <c r="BA29" s="113">
        <v>1393.9584799235199</v>
      </c>
      <c r="BB29" s="113">
        <v>1423.3200129746001</v>
      </c>
      <c r="BC29" s="113">
        <v>1452.6815460256801</v>
      </c>
      <c r="BD29" s="113">
        <v>1482.04307907676</v>
      </c>
      <c r="BE29" s="113">
        <v>1511.40461212784</v>
      </c>
      <c r="BF29" s="113">
        <v>1540.7661451789099</v>
      </c>
      <c r="BG29" s="113">
        <v>1570.1276782299899</v>
      </c>
      <c r="BH29" s="113">
        <v>1599.4892112810701</v>
      </c>
      <c r="BI29" s="113">
        <v>1628.85074433215</v>
      </c>
      <c r="BJ29" s="113">
        <v>1658.21227738323</v>
      </c>
      <c r="BK29" s="113">
        <v>1687.57381043431</v>
      </c>
      <c r="BL29" s="113">
        <v>1716.9353434853899</v>
      </c>
      <c r="BM29" s="113">
        <v>1746.2968765364701</v>
      </c>
      <c r="BN29" s="126"/>
    </row>
    <row r="30" spans="1:66">
      <c r="B30" s="6"/>
      <c r="C30" s="11"/>
      <c r="D30" s="11"/>
      <c r="E30" s="11"/>
      <c r="F30" s="11"/>
      <c r="G30" s="11"/>
      <c r="H30" s="11"/>
      <c r="I30" s="11"/>
      <c r="J30" s="11"/>
      <c r="K30" s="11"/>
      <c r="L30" s="11"/>
      <c r="M30" s="11"/>
      <c r="N30" s="11"/>
      <c r="O30" s="11"/>
      <c r="P30" s="11"/>
      <c r="Q30" s="11"/>
      <c r="R30" s="11"/>
      <c r="S30" s="11"/>
      <c r="T30" s="11"/>
      <c r="U30" s="11"/>
      <c r="V30" s="11"/>
      <c r="W30" s="11"/>
      <c r="X30" s="11"/>
      <c r="Y30" s="6"/>
      <c r="Z30" s="11"/>
      <c r="AA30" s="11"/>
      <c r="AB30" s="11"/>
      <c r="AC30" s="11"/>
      <c r="AD30" s="11"/>
      <c r="AE30" s="11"/>
      <c r="AF30" s="11"/>
      <c r="AG30" s="11"/>
      <c r="AH30" s="11"/>
      <c r="AI30" s="11"/>
      <c r="AJ30" s="11"/>
      <c r="AK30" s="11"/>
      <c r="AL30" s="11"/>
      <c r="AM30" s="11"/>
      <c r="AN30" s="11"/>
      <c r="AO30" s="11"/>
      <c r="AP30" s="11"/>
      <c r="AQ30" s="11"/>
      <c r="AR30" s="11"/>
      <c r="AS30" s="11"/>
      <c r="AT30" s="11"/>
      <c r="AU30" s="11"/>
      <c r="AV30" s="6"/>
      <c r="AW30" s="11"/>
      <c r="AX30" s="11"/>
      <c r="AY30" s="11"/>
      <c r="AZ30" s="11"/>
      <c r="BA30" s="11"/>
      <c r="BB30" s="11"/>
      <c r="BC30" s="11"/>
      <c r="BD30" s="11"/>
      <c r="BE30" s="11"/>
      <c r="BF30" s="11"/>
      <c r="BG30" s="11"/>
    </row>
    <row r="31" spans="1:66">
      <c r="A31" s="113" t="s">
        <v>574</v>
      </c>
      <c r="B31" s="125"/>
      <c r="C31" s="113">
        <v>1.06</v>
      </c>
      <c r="D31" s="113">
        <v>2.41</v>
      </c>
      <c r="E31" s="113">
        <v>6.3</v>
      </c>
      <c r="F31" s="113"/>
      <c r="G31" s="113"/>
      <c r="H31" s="113">
        <v>71.3</v>
      </c>
      <c r="I31" s="113">
        <v>0.7</v>
      </c>
      <c r="J31" s="113">
        <v>9.48</v>
      </c>
      <c r="K31" s="113">
        <v>0.38</v>
      </c>
      <c r="L31" s="113">
        <v>0.28000000000000003</v>
      </c>
      <c r="M31" s="113">
        <v>73.7</v>
      </c>
      <c r="N31" s="113">
        <v>18.899999999999999</v>
      </c>
      <c r="O31" s="113">
        <v>44</v>
      </c>
      <c r="P31" s="113">
        <v>1.53</v>
      </c>
      <c r="Q31" s="113">
        <v>2220</v>
      </c>
      <c r="R31" s="113"/>
      <c r="S31" s="113"/>
      <c r="T31" s="113"/>
      <c r="U31" s="113">
        <v>5.19</v>
      </c>
      <c r="V31" s="113">
        <v>7.25</v>
      </c>
      <c r="W31" s="113">
        <v>5</v>
      </c>
      <c r="X31" s="113" t="s">
        <v>548</v>
      </c>
      <c r="Y31" s="125"/>
      <c r="Z31" s="113">
        <v>340.60069645776503</v>
      </c>
      <c r="AA31" s="113">
        <v>357.07655912806501</v>
      </c>
      <c r="AB31" s="113">
        <v>373.552421798365</v>
      </c>
      <c r="AC31" s="113"/>
      <c r="AD31" s="113">
        <v>406.50414713896402</v>
      </c>
      <c r="AE31" s="113">
        <v>422.980009809264</v>
      </c>
      <c r="AF31" s="113">
        <v>439.45587247956303</v>
      </c>
      <c r="AG31" s="113">
        <v>455.93173514986302</v>
      </c>
      <c r="AH31" s="113">
        <v>472.40759782016301</v>
      </c>
      <c r="AI31" s="113">
        <v>488.88346049046299</v>
      </c>
      <c r="AJ31" s="113">
        <v>505.35932316076202</v>
      </c>
      <c r="AK31" s="113">
        <v>521.83518583106195</v>
      </c>
      <c r="AL31" s="113">
        <v>538.31104850136205</v>
      </c>
      <c r="AM31" s="113">
        <v>554.78691117166204</v>
      </c>
      <c r="AN31" s="113">
        <v>571.26277384196101</v>
      </c>
      <c r="AO31" s="113"/>
      <c r="AP31" s="113"/>
      <c r="AQ31" s="113"/>
      <c r="AR31" s="113">
        <v>637.16622452316005</v>
      </c>
      <c r="AS31" s="113">
        <v>653.64208719346004</v>
      </c>
      <c r="AT31" s="113">
        <v>670.11794986376003</v>
      </c>
      <c r="AU31" s="113" t="s">
        <v>499</v>
      </c>
      <c r="AV31" s="125"/>
      <c r="AW31" s="113">
        <v>686.593812534059</v>
      </c>
      <c r="AX31" s="113">
        <v>703.06967520435899</v>
      </c>
      <c r="AY31" s="113">
        <v>719.54553787465898</v>
      </c>
      <c r="AZ31" s="113"/>
      <c r="BA31" s="113">
        <v>752.49726321525804</v>
      </c>
      <c r="BB31" s="113">
        <v>768.97312588555803</v>
      </c>
      <c r="BC31" s="113">
        <v>785.44898855585802</v>
      </c>
      <c r="BD31" s="113">
        <v>801.92485122615699</v>
      </c>
      <c r="BE31" s="113">
        <v>818.40071389645698</v>
      </c>
      <c r="BF31" s="113">
        <v>834.87657656675697</v>
      </c>
      <c r="BG31" s="113">
        <v>851.35243923705696</v>
      </c>
      <c r="BH31" s="113">
        <v>867.82830190735604</v>
      </c>
      <c r="BI31" s="113">
        <v>884.30416457765602</v>
      </c>
      <c r="BJ31" s="113">
        <v>900.78002724795601</v>
      </c>
      <c r="BK31" s="113">
        <v>917.25588991825498</v>
      </c>
      <c r="BL31" s="113"/>
      <c r="BM31" s="113"/>
      <c r="BN31" s="126"/>
    </row>
    <row r="32" spans="1:66">
      <c r="A32" s="113" t="s">
        <v>574</v>
      </c>
      <c r="B32" s="61" t="s">
        <v>520</v>
      </c>
      <c r="C32" s="113">
        <v>1.07</v>
      </c>
      <c r="D32" s="113">
        <v>2.54</v>
      </c>
      <c r="E32" s="113">
        <v>6.7</v>
      </c>
      <c r="F32" s="113"/>
      <c r="G32" s="113"/>
      <c r="H32" s="113">
        <v>71.2</v>
      </c>
      <c r="I32" s="113">
        <v>0.7</v>
      </c>
      <c r="J32" s="113">
        <v>9.44</v>
      </c>
      <c r="K32" s="113">
        <v>0.38</v>
      </c>
      <c r="L32" s="113">
        <v>0.24</v>
      </c>
      <c r="M32" s="113">
        <v>70.400000000000006</v>
      </c>
      <c r="N32" s="113">
        <v>19</v>
      </c>
      <c r="O32" s="113">
        <v>42</v>
      </c>
      <c r="P32" s="113">
        <v>1.69</v>
      </c>
      <c r="Q32" s="113">
        <v>2170</v>
      </c>
      <c r="R32" s="113"/>
      <c r="S32" s="113"/>
      <c r="T32" s="113"/>
      <c r="U32" s="113">
        <v>5.09</v>
      </c>
      <c r="V32" s="113">
        <v>8.42</v>
      </c>
      <c r="W32" s="113">
        <v>4.5999999999999996</v>
      </c>
      <c r="X32" s="113">
        <v>0.3</v>
      </c>
      <c r="Y32" s="61" t="s">
        <v>520</v>
      </c>
      <c r="Z32" s="113">
        <v>270.002822990845</v>
      </c>
      <c r="AA32" s="113">
        <v>280.99412597490698</v>
      </c>
      <c r="AB32" s="113">
        <v>291.98542895896998</v>
      </c>
      <c r="AC32" s="113"/>
      <c r="AD32" s="113">
        <v>313.96803492709398</v>
      </c>
      <c r="AE32" s="113">
        <v>324.95933791115698</v>
      </c>
      <c r="AF32" s="113">
        <v>335.95064089521901</v>
      </c>
      <c r="AG32" s="113">
        <v>346.94194387928201</v>
      </c>
      <c r="AH32" s="113">
        <v>357.93324686334398</v>
      </c>
      <c r="AI32" s="113">
        <v>368.92454984740601</v>
      </c>
      <c r="AJ32" s="113">
        <v>379.91585283146901</v>
      </c>
      <c r="AK32" s="113">
        <v>390.90715581553098</v>
      </c>
      <c r="AL32" s="113">
        <v>401.89845879959398</v>
      </c>
      <c r="AM32" s="113">
        <v>412.88976178365601</v>
      </c>
      <c r="AN32" s="113">
        <v>423.88106476771799</v>
      </c>
      <c r="AO32" s="113"/>
      <c r="AP32" s="113"/>
      <c r="AQ32" s="113"/>
      <c r="AR32" s="113">
        <v>467.84627670396799</v>
      </c>
      <c r="AS32" s="113">
        <v>478.83757968803002</v>
      </c>
      <c r="AT32" s="113">
        <v>489.82888267209302</v>
      </c>
      <c r="AU32" s="113">
        <v>500.82018565615499</v>
      </c>
      <c r="AV32" s="61" t="s">
        <v>520</v>
      </c>
      <c r="AW32" s="113">
        <v>511.81148864021702</v>
      </c>
      <c r="AX32" s="113">
        <v>522.80279162427996</v>
      </c>
      <c r="AY32" s="113">
        <v>533.79409460834199</v>
      </c>
      <c r="AZ32" s="113"/>
      <c r="BA32" s="113">
        <v>555.77670057646696</v>
      </c>
      <c r="BB32" s="113">
        <v>566.768003560529</v>
      </c>
      <c r="BC32" s="113">
        <v>577.75930654459205</v>
      </c>
      <c r="BD32" s="113">
        <v>588.75060952865397</v>
      </c>
      <c r="BE32" s="113">
        <v>599.74191251271702</v>
      </c>
      <c r="BF32" s="113">
        <v>610.73321549677905</v>
      </c>
      <c r="BG32" s="113">
        <v>621.72451848084097</v>
      </c>
      <c r="BH32" s="113">
        <v>632.71582146490402</v>
      </c>
      <c r="BI32" s="113">
        <v>643.70712444896606</v>
      </c>
      <c r="BJ32" s="113">
        <v>654.698427433029</v>
      </c>
      <c r="BK32" s="113">
        <v>665.68973041709103</v>
      </c>
      <c r="BL32" s="113"/>
      <c r="BM32" s="113"/>
      <c r="BN32" s="126"/>
    </row>
    <row r="33" spans="1:66">
      <c r="A33" s="113" t="s">
        <v>575</v>
      </c>
      <c r="B33" s="61" t="s">
        <v>521</v>
      </c>
      <c r="C33" s="113">
        <v>0.85099999999999998</v>
      </c>
      <c r="D33" s="113">
        <v>2.72</v>
      </c>
      <c r="E33" s="113">
        <v>6.12</v>
      </c>
      <c r="F33" s="113"/>
      <c r="G33" s="113"/>
      <c r="H33" s="113">
        <v>70</v>
      </c>
      <c r="I33" s="113">
        <v>0.65</v>
      </c>
      <c r="J33" s="113">
        <v>10.3</v>
      </c>
      <c r="K33" s="113">
        <v>0.32400000000000001</v>
      </c>
      <c r="L33" s="113">
        <v>0.28000000000000003</v>
      </c>
      <c r="M33" s="113">
        <v>63</v>
      </c>
      <c r="N33" s="113">
        <v>19.399999999999999</v>
      </c>
      <c r="O33" s="113">
        <v>40.700000000000003</v>
      </c>
      <c r="P33" s="113">
        <v>1.76</v>
      </c>
      <c r="Q33" s="113">
        <v>2176</v>
      </c>
      <c r="R33" s="113"/>
      <c r="S33" s="113"/>
      <c r="T33" s="113"/>
      <c r="U33" s="113">
        <v>5.05</v>
      </c>
      <c r="V33" s="113">
        <v>7.62</v>
      </c>
      <c r="W33" s="113">
        <v>4.4400000000000004</v>
      </c>
      <c r="X33" s="113">
        <v>0.1</v>
      </c>
      <c r="Y33" s="61" t="s">
        <v>521</v>
      </c>
      <c r="Z33" s="113">
        <v>270.09601525941002</v>
      </c>
      <c r="AA33" s="113">
        <v>281.11781959986399</v>
      </c>
      <c r="AB33" s="113">
        <v>292.13962394031802</v>
      </c>
      <c r="AC33" s="113"/>
      <c r="AD33" s="113">
        <v>314.18323262122698</v>
      </c>
      <c r="AE33" s="113">
        <v>325.20503696168203</v>
      </c>
      <c r="AF33" s="113">
        <v>336.22684130213599</v>
      </c>
      <c r="AG33" s="113">
        <v>347.24864564259002</v>
      </c>
      <c r="AH33" s="113">
        <v>358.27044998304501</v>
      </c>
      <c r="AI33" s="113">
        <v>369.29225432349898</v>
      </c>
      <c r="AJ33" s="113">
        <v>380.31405866395301</v>
      </c>
      <c r="AK33" s="113">
        <v>391.335863004408</v>
      </c>
      <c r="AL33" s="113">
        <v>402.35766734486202</v>
      </c>
      <c r="AM33" s="113">
        <v>413.37947168531701</v>
      </c>
      <c r="AN33" s="113">
        <v>424.40127602577098</v>
      </c>
      <c r="AO33" s="113"/>
      <c r="AP33" s="113"/>
      <c r="AQ33" s="113"/>
      <c r="AR33" s="113">
        <v>468.48849338758902</v>
      </c>
      <c r="AS33" s="113">
        <v>479.51029772804299</v>
      </c>
      <c r="AT33" s="113">
        <v>490.53210206849701</v>
      </c>
      <c r="AU33" s="113">
        <v>501.553906408952</v>
      </c>
      <c r="AV33" s="61" t="s">
        <v>521</v>
      </c>
      <c r="AW33" s="113">
        <v>512.57571074940597</v>
      </c>
      <c r="AX33" s="113">
        <v>523.59751508986096</v>
      </c>
      <c r="AY33" s="113">
        <v>534.61931943031504</v>
      </c>
      <c r="AZ33" s="113"/>
      <c r="BA33" s="113">
        <v>556.66292811122401</v>
      </c>
      <c r="BB33" s="113">
        <v>567.68473245167797</v>
      </c>
      <c r="BC33" s="113">
        <v>578.70653679213206</v>
      </c>
      <c r="BD33" s="113">
        <v>589.72834113258705</v>
      </c>
      <c r="BE33" s="113">
        <v>600.75014547304102</v>
      </c>
      <c r="BF33" s="113">
        <v>611.77194981349601</v>
      </c>
      <c r="BG33" s="113">
        <v>622.79375415394998</v>
      </c>
      <c r="BH33" s="113">
        <v>633.81555849440394</v>
      </c>
      <c r="BI33" s="113">
        <v>644.83736283485905</v>
      </c>
      <c r="BJ33" s="113">
        <v>655.85916717531302</v>
      </c>
      <c r="BK33" s="113">
        <v>666.88097151576801</v>
      </c>
      <c r="BL33" s="113"/>
      <c r="BM33" s="113"/>
      <c r="BN33" s="126"/>
    </row>
    <row r="34" spans="1:66">
      <c r="A34" s="16"/>
      <c r="C34" s="11"/>
      <c r="W34" s="11"/>
      <c r="Y34" s="16"/>
      <c r="Z34" s="11"/>
      <c r="AA34" s="42"/>
      <c r="AB34" s="43"/>
      <c r="AC34" s="42"/>
      <c r="AD34" s="37"/>
      <c r="AE34" s="42"/>
      <c r="AG34" s="42"/>
      <c r="AJ34" s="42"/>
      <c r="AK34" s="37"/>
      <c r="AL34" s="42"/>
      <c r="AQ34" s="42"/>
      <c r="AR34" s="42"/>
      <c r="AT34" s="11"/>
      <c r="AU34" s="42"/>
      <c r="AV34" s="16"/>
      <c r="AW34" s="11"/>
      <c r="AY34" s="43"/>
      <c r="AZ34" s="42"/>
      <c r="BA34" s="37"/>
      <c r="BB34" s="42"/>
      <c r="BC34" s="42"/>
      <c r="BG34" s="42"/>
      <c r="BH34" s="37"/>
      <c r="BI34" s="42"/>
      <c r="BJ34" s="43"/>
      <c r="BK34" s="42"/>
      <c r="BL34" s="42"/>
      <c r="BM34" s="42"/>
    </row>
    <row r="35" spans="1:66">
      <c r="A35" s="113" t="s">
        <v>552</v>
      </c>
      <c r="B35" s="22" t="s">
        <v>513</v>
      </c>
      <c r="C35" s="113">
        <v>0.03</v>
      </c>
      <c r="D35" s="113">
        <v>0.67</v>
      </c>
      <c r="E35" s="113">
        <v>2.2999999999999998</v>
      </c>
      <c r="F35" s="113">
        <v>3.8</v>
      </c>
      <c r="G35" s="113">
        <v>18</v>
      </c>
      <c r="H35" s="113">
        <v>46.4</v>
      </c>
      <c r="I35" s="113">
        <v>0.3</v>
      </c>
      <c r="J35" s="113">
        <v>0.06</v>
      </c>
      <c r="K35" s="113">
        <v>20.3</v>
      </c>
      <c r="L35" s="113">
        <v>0.05</v>
      </c>
      <c r="M35" s="113">
        <v>26.9</v>
      </c>
      <c r="N35" s="113">
        <v>4.3</v>
      </c>
      <c r="O35" s="113">
        <v>16</v>
      </c>
      <c r="P35" s="113">
        <v>0.61</v>
      </c>
      <c r="Q35" s="113">
        <v>10.7</v>
      </c>
      <c r="R35" s="113">
        <v>0.9</v>
      </c>
      <c r="S35" s="113">
        <v>0.4</v>
      </c>
      <c r="T35" s="113">
        <v>0.3</v>
      </c>
      <c r="U35" s="113">
        <v>1.1000000000000001</v>
      </c>
      <c r="V35" s="113">
        <v>2.11</v>
      </c>
      <c r="W35" s="113">
        <v>1.4</v>
      </c>
      <c r="X35" s="113" t="s">
        <v>548</v>
      </c>
      <c r="Y35" s="22" t="s">
        <v>513</v>
      </c>
      <c r="Z35" s="113">
        <v>3.1494285714285799</v>
      </c>
      <c r="AA35" s="113">
        <v>2.75768831168832</v>
      </c>
      <c r="AB35" s="113">
        <v>2.36594805194806</v>
      </c>
      <c r="AC35" s="113">
        <v>1.9742077922078001</v>
      </c>
      <c r="AD35" s="113">
        <v>1.5824675324675399</v>
      </c>
      <c r="AE35" s="113">
        <v>1.19072727272723</v>
      </c>
      <c r="AF35" s="113">
        <v>0.79898701298702701</v>
      </c>
      <c r="AG35" s="113">
        <v>0.40724675324672799</v>
      </c>
      <c r="AH35" s="113">
        <v>1.55064935065283E-2</v>
      </c>
      <c r="AI35" s="113">
        <v>-0.37623376623377203</v>
      </c>
      <c r="AJ35" s="113">
        <v>-0.76797402597407105</v>
      </c>
      <c r="AK35" s="113">
        <v>-1.1597142857142699</v>
      </c>
      <c r="AL35" s="113">
        <v>-1.5514545454545701</v>
      </c>
      <c r="AM35" s="113">
        <v>-1.9431948051947701</v>
      </c>
      <c r="AN35" s="113">
        <v>-2.33493506493507</v>
      </c>
      <c r="AO35" s="113">
        <v>-2.7266753246753699</v>
      </c>
      <c r="AP35" s="113">
        <v>-3.1184155844155699</v>
      </c>
      <c r="AQ35" s="113">
        <v>-3.5101558441558698</v>
      </c>
      <c r="AR35" s="113">
        <v>-3.9018961038960698</v>
      </c>
      <c r="AS35" s="113">
        <v>-4.2936363636363701</v>
      </c>
      <c r="AT35" s="113">
        <v>-4.6853766233765697</v>
      </c>
      <c r="AU35" s="113" t="s">
        <v>548</v>
      </c>
      <c r="AV35" s="22" t="s">
        <v>513</v>
      </c>
      <c r="AW35" s="113">
        <v>-5.0771168831168696</v>
      </c>
      <c r="AX35" s="113">
        <v>-5.4688571428571704</v>
      </c>
      <c r="AY35" s="113">
        <v>-5.8605974025973699</v>
      </c>
      <c r="AZ35" s="113">
        <v>-6.2523376623376699</v>
      </c>
      <c r="BA35" s="113">
        <v>-6.6440779220778703</v>
      </c>
      <c r="BB35" s="113">
        <v>-7.0358181818181702</v>
      </c>
      <c r="BC35" s="113">
        <v>-7.4275584415584701</v>
      </c>
      <c r="BD35" s="113">
        <v>-7.8192987012986697</v>
      </c>
      <c r="BE35" s="113">
        <v>-8.2110389610389696</v>
      </c>
      <c r="BF35" s="113">
        <v>-8.6027792207791691</v>
      </c>
      <c r="BG35" s="113">
        <v>-8.9945194805194699</v>
      </c>
      <c r="BH35" s="113">
        <v>-9.3862597402597707</v>
      </c>
      <c r="BI35" s="113">
        <v>-9.7779999999999703</v>
      </c>
      <c r="BJ35" s="113">
        <v>-10.169740259740299</v>
      </c>
      <c r="BK35" s="113">
        <v>-10.561480519480501</v>
      </c>
      <c r="BL35" s="113">
        <v>-10.9532207792208</v>
      </c>
      <c r="BM35" s="113">
        <v>-11.344961038961101</v>
      </c>
      <c r="BN35" s="126"/>
    </row>
    <row r="36" spans="1:66">
      <c r="A36" s="113" t="s">
        <v>553</v>
      </c>
      <c r="B36" s="22" t="s">
        <v>514</v>
      </c>
      <c r="C36" s="113">
        <v>2.9000000000000001E-2</v>
      </c>
      <c r="D36" s="113">
        <v>0.71</v>
      </c>
      <c r="E36" s="113">
        <v>2.4</v>
      </c>
      <c r="F36" s="113">
        <v>2.5</v>
      </c>
      <c r="G36" s="113">
        <v>20</v>
      </c>
      <c r="H36" s="113">
        <v>49</v>
      </c>
      <c r="I36" s="113">
        <v>0.3</v>
      </c>
      <c r="J36" s="113">
        <v>7.0000000000000007E-2</v>
      </c>
      <c r="K36" s="113">
        <v>20.100000000000001</v>
      </c>
      <c r="L36" s="113">
        <v>0.08</v>
      </c>
      <c r="M36" s="113">
        <v>27.8</v>
      </c>
      <c r="N36" s="113">
        <v>4.5</v>
      </c>
      <c r="O36" s="113">
        <v>17</v>
      </c>
      <c r="P36" s="113">
        <v>0.64</v>
      </c>
      <c r="Q36" s="113">
        <v>10.9</v>
      </c>
      <c r="R36" s="113">
        <v>0.9</v>
      </c>
      <c r="S36" s="113">
        <v>0.5</v>
      </c>
      <c r="T36" s="113">
        <v>0.3</v>
      </c>
      <c r="U36" s="113">
        <v>1.1100000000000001</v>
      </c>
      <c r="V36" s="113">
        <v>2.13</v>
      </c>
      <c r="W36" s="113">
        <v>1.4</v>
      </c>
      <c r="X36" s="113" t="s">
        <v>548</v>
      </c>
      <c r="Y36" s="22" t="s">
        <v>514</v>
      </c>
      <c r="Z36" s="113">
        <v>3.2404285714285699</v>
      </c>
      <c r="AA36" s="113">
        <v>2.8321168831168801</v>
      </c>
      <c r="AB36" s="113">
        <v>2.42380519480519</v>
      </c>
      <c r="AC36" s="113">
        <v>2.0154935064934998</v>
      </c>
      <c r="AD36" s="113">
        <v>1.60718181818182</v>
      </c>
      <c r="AE36" s="113">
        <v>1.1988701298701201</v>
      </c>
      <c r="AF36" s="113">
        <v>0.79055844155842403</v>
      </c>
      <c r="AG36" s="113">
        <v>0.38224675324672402</v>
      </c>
      <c r="AH36" s="113">
        <v>-2.60649350649764E-2</v>
      </c>
      <c r="AI36" s="113">
        <v>-0.43437662337657601</v>
      </c>
      <c r="AJ36" s="113">
        <v>-0.84268831168827596</v>
      </c>
      <c r="AK36" s="113">
        <v>-1.2509999999999799</v>
      </c>
      <c r="AL36" s="113">
        <v>-1.6593116883116801</v>
      </c>
      <c r="AM36" s="113">
        <v>-2.0676233766233798</v>
      </c>
      <c r="AN36" s="113">
        <v>-2.4759350649350802</v>
      </c>
      <c r="AO36" s="113">
        <v>-2.8842467532467801</v>
      </c>
      <c r="AP36" s="113">
        <v>-3.2925584415584801</v>
      </c>
      <c r="AQ36" s="113">
        <v>-3.70087012987018</v>
      </c>
      <c r="AR36" s="113">
        <v>-4.1091818181817796</v>
      </c>
      <c r="AS36" s="113">
        <v>-4.51749350649348</v>
      </c>
      <c r="AT36" s="113">
        <v>-4.9258051948051804</v>
      </c>
      <c r="AU36" s="113" t="s">
        <v>548</v>
      </c>
      <c r="AV36" s="22" t="s">
        <v>514</v>
      </c>
      <c r="AW36" s="113">
        <v>-5.3341168831168799</v>
      </c>
      <c r="AX36" s="113">
        <v>-5.7424285714285803</v>
      </c>
      <c r="AY36" s="113">
        <v>-6.1507402597402701</v>
      </c>
      <c r="AZ36" s="113">
        <v>-6.5590519480519802</v>
      </c>
      <c r="BA36" s="113">
        <v>-6.9673636363636797</v>
      </c>
      <c r="BB36" s="113">
        <v>-7.37567532467527</v>
      </c>
      <c r="BC36" s="113">
        <v>-7.7839870129869801</v>
      </c>
      <c r="BD36" s="113">
        <v>-8.1922987012986805</v>
      </c>
      <c r="BE36" s="113">
        <v>-8.6006103896103792</v>
      </c>
      <c r="BF36" s="113">
        <v>-9.0089220779220796</v>
      </c>
      <c r="BG36" s="113">
        <v>-9.4172337662337693</v>
      </c>
      <c r="BH36" s="113">
        <v>-9.8255454545454803</v>
      </c>
      <c r="BI36" s="113">
        <v>-10.2338571428572</v>
      </c>
      <c r="BJ36" s="113">
        <v>-10.642168831168799</v>
      </c>
      <c r="BK36" s="113">
        <v>-11.0504805194805</v>
      </c>
      <c r="BL36" s="113">
        <v>-11.4587922077922</v>
      </c>
      <c r="BM36" s="113">
        <v>-11.867103896103901</v>
      </c>
      <c r="BN36" s="126"/>
    </row>
    <row r="37" spans="1:66">
      <c r="C37" s="11"/>
      <c r="D37" s="11"/>
      <c r="E37" s="11"/>
      <c r="F37" s="11"/>
      <c r="G37" s="11"/>
      <c r="H37" s="11"/>
      <c r="I37" s="11"/>
      <c r="J37" s="11"/>
      <c r="K37" s="11"/>
      <c r="L37" s="11"/>
      <c r="M37" s="11"/>
      <c r="N37" s="11"/>
      <c r="O37" s="11"/>
      <c r="P37" s="11"/>
      <c r="Q37" s="11"/>
      <c r="R37" s="11"/>
      <c r="S37" s="11"/>
      <c r="T37" s="11"/>
      <c r="U37" s="11"/>
      <c r="V37" s="11"/>
      <c r="W37" s="11"/>
      <c r="X37" s="11"/>
      <c r="Y37" s="16"/>
      <c r="Z37" s="11"/>
      <c r="AA37" s="11"/>
      <c r="AB37" s="11"/>
      <c r="AC37" s="11"/>
      <c r="AD37" s="11"/>
      <c r="AE37" s="11"/>
      <c r="AF37" s="11"/>
      <c r="AG37" s="11"/>
      <c r="AH37" s="11"/>
      <c r="AI37" s="11"/>
      <c r="AJ37" s="11"/>
      <c r="AK37" s="11"/>
      <c r="AL37" s="11"/>
      <c r="AM37" s="11"/>
      <c r="AN37" s="11"/>
      <c r="AO37" s="11"/>
      <c r="AP37" s="11"/>
      <c r="AQ37" s="11"/>
      <c r="AR37" s="11"/>
      <c r="AS37" s="11"/>
      <c r="AT37" s="11"/>
      <c r="AU37" s="11"/>
      <c r="AV37" s="16"/>
      <c r="AW37" s="11"/>
      <c r="AX37" s="11"/>
      <c r="AY37" s="11"/>
      <c r="AZ37" s="11"/>
      <c r="BA37" s="11"/>
      <c r="BB37" s="11"/>
      <c r="BC37" s="11"/>
      <c r="BD37" s="11"/>
      <c r="BE37" s="11"/>
      <c r="BF37" s="11"/>
      <c r="BG37" s="11"/>
    </row>
    <row r="38" spans="1:66">
      <c r="A38" s="11" t="s">
        <v>498</v>
      </c>
      <c r="B38" s="22" t="s">
        <v>515</v>
      </c>
      <c r="C38" s="113">
        <v>2.5999999999999999E-2</v>
      </c>
      <c r="D38" s="113">
        <v>0.94</v>
      </c>
      <c r="E38" s="113">
        <v>1</v>
      </c>
      <c r="F38" s="113">
        <v>3.6</v>
      </c>
      <c r="G38" s="113">
        <v>8</v>
      </c>
      <c r="H38" s="113">
        <v>58.6</v>
      </c>
      <c r="I38" s="113">
        <v>0.2</v>
      </c>
      <c r="J38" s="113">
        <v>0.03</v>
      </c>
      <c r="K38" s="113">
        <v>0.94</v>
      </c>
      <c r="L38" s="113">
        <v>0.04</v>
      </c>
      <c r="M38" s="113">
        <v>33.4</v>
      </c>
      <c r="N38" s="113">
        <v>7.5</v>
      </c>
      <c r="O38" s="113">
        <v>32</v>
      </c>
      <c r="P38" s="113">
        <v>0.32</v>
      </c>
      <c r="Q38" s="113">
        <v>25.2</v>
      </c>
      <c r="R38" s="113">
        <v>1.3</v>
      </c>
      <c r="S38" s="113">
        <v>0.7</v>
      </c>
      <c r="T38" s="113">
        <v>0.6</v>
      </c>
      <c r="U38" s="113">
        <v>1.84</v>
      </c>
      <c r="V38" s="113">
        <v>3.39</v>
      </c>
      <c r="W38" s="113">
        <v>2</v>
      </c>
      <c r="X38" s="113" t="s">
        <v>548</v>
      </c>
      <c r="Y38" s="22" t="s">
        <v>515</v>
      </c>
      <c r="Z38" s="113">
        <v>6.7582857142857202</v>
      </c>
      <c r="AA38" s="113">
        <v>6.5864155844155903</v>
      </c>
      <c r="AB38" s="113">
        <v>6.4145454545454603</v>
      </c>
      <c r="AC38" s="113">
        <v>6.2426753246753304</v>
      </c>
      <c r="AD38" s="113">
        <v>6.0708051948052004</v>
      </c>
      <c r="AE38" s="113">
        <v>5.8989350649350696</v>
      </c>
      <c r="AF38" s="113">
        <v>5.7270649350649396</v>
      </c>
      <c r="AG38" s="113">
        <v>5.5551948051948097</v>
      </c>
      <c r="AH38" s="113">
        <v>5.3833246753246797</v>
      </c>
      <c r="AI38" s="113">
        <v>5.2114545454545498</v>
      </c>
      <c r="AJ38" s="113">
        <v>5.0395844155844198</v>
      </c>
      <c r="AK38" s="113">
        <v>4.8677142857142899</v>
      </c>
      <c r="AL38" s="113">
        <v>4.6958441558441599</v>
      </c>
      <c r="AM38" s="113">
        <v>4.52397402597403</v>
      </c>
      <c r="AN38" s="113">
        <v>4.3521038961039</v>
      </c>
      <c r="AO38" s="113">
        <v>4.1802337662337701</v>
      </c>
      <c r="AP38" s="113">
        <v>4.0083636363636401</v>
      </c>
      <c r="AQ38" s="113">
        <v>3.8364935064935102</v>
      </c>
      <c r="AR38" s="113">
        <v>3.6646233766233798</v>
      </c>
      <c r="AS38" s="113">
        <v>3.4927532467532498</v>
      </c>
      <c r="AT38" s="113">
        <v>3.3208831168831199</v>
      </c>
      <c r="AU38" s="113" t="s">
        <v>548</v>
      </c>
      <c r="AV38" s="22" t="s">
        <v>515</v>
      </c>
      <c r="AW38" s="113">
        <v>3.1490129870129899</v>
      </c>
      <c r="AX38" s="113">
        <v>2.97714285714286</v>
      </c>
      <c r="AY38" s="113">
        <v>2.80527272727273</v>
      </c>
      <c r="AZ38" s="113">
        <v>2.6334025974026001</v>
      </c>
      <c r="BA38" s="113">
        <v>2.4615324675324701</v>
      </c>
      <c r="BB38" s="113">
        <v>2.2896623376623402</v>
      </c>
      <c r="BC38" s="113">
        <v>2.1177922077922098</v>
      </c>
      <c r="BD38" s="113">
        <v>1.9459220779220801</v>
      </c>
      <c r="BE38" s="113">
        <v>1.7740519480519501</v>
      </c>
      <c r="BF38" s="113">
        <v>1.6021818181818199</v>
      </c>
      <c r="BG38" s="113">
        <v>1.43031168831169</v>
      </c>
      <c r="BH38" s="113">
        <v>1.25844155844156</v>
      </c>
      <c r="BI38" s="113">
        <v>1.0865714285714401</v>
      </c>
      <c r="BJ38" s="113">
        <v>0.91470129870130101</v>
      </c>
      <c r="BK38" s="113">
        <v>0.74283116883118105</v>
      </c>
      <c r="BL38" s="113">
        <v>0.57096103896104999</v>
      </c>
      <c r="BM38" s="113">
        <v>0.39909090909092099</v>
      </c>
      <c r="BN38" s="16"/>
    </row>
    <row r="39" spans="1:66">
      <c r="B39" s="11"/>
      <c r="Y39" s="11"/>
      <c r="AA39" s="42"/>
      <c r="AB39" s="43"/>
      <c r="AC39" s="42"/>
      <c r="AD39" s="37"/>
      <c r="AE39" s="42"/>
      <c r="AG39" s="42"/>
      <c r="AJ39" s="42"/>
      <c r="AK39" s="37"/>
      <c r="AL39" s="42"/>
      <c r="AQ39" s="42"/>
      <c r="AR39" s="42"/>
      <c r="AU39" s="42"/>
      <c r="AV39" s="11"/>
      <c r="AY39" s="43"/>
      <c r="AZ39" s="42"/>
      <c r="BA39" s="37"/>
      <c r="BB39" s="42"/>
      <c r="BC39" s="42"/>
      <c r="BG39" s="42"/>
      <c r="BH39" s="37"/>
      <c r="BI39" s="42"/>
      <c r="BJ39" s="43"/>
      <c r="BK39" s="42"/>
      <c r="BL39" s="42"/>
      <c r="BM39" s="42"/>
    </row>
    <row r="40" spans="1:66">
      <c r="A40" s="137" t="s">
        <v>554</v>
      </c>
      <c r="B40" s="138"/>
      <c r="C40" s="137" t="s">
        <v>555</v>
      </c>
      <c r="D40" s="137" t="s">
        <v>533</v>
      </c>
      <c r="E40" s="137">
        <v>0.5</v>
      </c>
      <c r="F40" s="137">
        <v>2.2999999999999998</v>
      </c>
      <c r="G40" s="137">
        <v>4</v>
      </c>
      <c r="H40" s="137">
        <v>3</v>
      </c>
      <c r="I40" s="137" t="s">
        <v>548</v>
      </c>
      <c r="J40" s="137" t="s">
        <v>551</v>
      </c>
      <c r="K40" s="137" t="s">
        <v>533</v>
      </c>
      <c r="L40" s="137">
        <v>0.01</v>
      </c>
      <c r="M40" s="137" t="s">
        <v>533</v>
      </c>
      <c r="N40" s="137" t="s">
        <v>548</v>
      </c>
      <c r="O40" s="137" t="s">
        <v>495</v>
      </c>
      <c r="P40" s="137" t="s">
        <v>551</v>
      </c>
      <c r="Q40" s="137">
        <v>0.4</v>
      </c>
      <c r="R40" s="137" t="s">
        <v>548</v>
      </c>
      <c r="S40" s="137" t="s">
        <v>548</v>
      </c>
      <c r="T40" s="137" t="s">
        <v>548</v>
      </c>
      <c r="U40" s="137" t="s">
        <v>533</v>
      </c>
      <c r="V40" s="137">
        <v>0.03</v>
      </c>
      <c r="W40" s="137" t="s">
        <v>548</v>
      </c>
      <c r="X40" s="137" t="s">
        <v>548</v>
      </c>
      <c r="Y40" s="138"/>
      <c r="Z40" s="137" t="s">
        <v>658</v>
      </c>
      <c r="AA40" s="137" t="s">
        <v>549</v>
      </c>
      <c r="AB40" s="137">
        <v>4.75</v>
      </c>
      <c r="AC40" s="137">
        <v>5.67</v>
      </c>
      <c r="AD40" s="137">
        <v>6.59</v>
      </c>
      <c r="AE40" s="137">
        <v>7.51</v>
      </c>
      <c r="AF40" s="137" t="s">
        <v>548</v>
      </c>
      <c r="AG40" s="137" t="s">
        <v>551</v>
      </c>
      <c r="AH40" s="137" t="s">
        <v>533</v>
      </c>
      <c r="AI40" s="137">
        <v>0.01</v>
      </c>
      <c r="AJ40" s="137" t="s">
        <v>533</v>
      </c>
      <c r="AK40" s="137" t="s">
        <v>533</v>
      </c>
      <c r="AL40" s="137" t="s">
        <v>500</v>
      </c>
      <c r="AM40" s="137" t="s">
        <v>659</v>
      </c>
      <c r="AN40" s="137">
        <v>0.4</v>
      </c>
      <c r="AO40" s="137" t="s">
        <v>533</v>
      </c>
      <c r="AP40" s="137" t="s">
        <v>533</v>
      </c>
      <c r="AQ40" s="137" t="s">
        <v>533</v>
      </c>
      <c r="AR40" s="137" t="s">
        <v>533</v>
      </c>
      <c r="AS40" s="137">
        <v>0.03</v>
      </c>
      <c r="AT40" s="137" t="s">
        <v>548</v>
      </c>
      <c r="AU40" s="137" t="s">
        <v>548</v>
      </c>
      <c r="AV40" s="138"/>
      <c r="AW40" s="137" t="s">
        <v>555</v>
      </c>
      <c r="AX40" s="137" t="s">
        <v>660</v>
      </c>
      <c r="AY40" s="137">
        <v>8.43</v>
      </c>
      <c r="AZ40" s="137">
        <v>9.35</v>
      </c>
      <c r="BA40" s="137">
        <v>10.27</v>
      </c>
      <c r="BB40" s="137">
        <v>11.19</v>
      </c>
      <c r="BC40" s="137" t="s">
        <v>548</v>
      </c>
      <c r="BD40" s="137" t="s">
        <v>551</v>
      </c>
      <c r="BE40" s="137" t="s">
        <v>533</v>
      </c>
      <c r="BF40" s="137">
        <v>0.01</v>
      </c>
      <c r="BG40" s="137" t="s">
        <v>533</v>
      </c>
      <c r="BH40" s="137" t="s">
        <v>533</v>
      </c>
      <c r="BI40" s="137" t="s">
        <v>661</v>
      </c>
      <c r="BJ40" s="137" t="s">
        <v>662</v>
      </c>
      <c r="BK40" s="137">
        <v>0.4</v>
      </c>
      <c r="BL40" s="137" t="s">
        <v>533</v>
      </c>
      <c r="BM40" s="137" t="s">
        <v>533</v>
      </c>
      <c r="BN40" s="126"/>
    </row>
    <row r="43" spans="1:66">
      <c r="B43" s="6"/>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c r="AR43" s="11"/>
      <c r="AS43" s="11"/>
      <c r="AT43" s="11"/>
      <c r="AU43" s="11"/>
      <c r="AV43" s="11"/>
      <c r="AW43" s="11"/>
      <c r="AX43" s="11"/>
      <c r="AY43" s="11"/>
      <c r="AZ43" s="11"/>
      <c r="BA43" s="11"/>
      <c r="BB43" s="11"/>
      <c r="BC43" s="11"/>
      <c r="BD43" s="11"/>
      <c r="BE43" s="11"/>
      <c r="BF43" s="11"/>
      <c r="BG43" s="11"/>
    </row>
  </sheetData>
  <phoneticPr fontId="6" type="noConversion"/>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59"/>
  <sheetViews>
    <sheetView zoomScaleNormal="100" workbookViewId="0">
      <pane ySplit="2" topLeftCell="A3" activePane="bottomLeft" state="frozen"/>
      <selection pane="bottomLeft" sqref="A1:D1"/>
    </sheetView>
  </sheetViews>
  <sheetFormatPr defaultColWidth="9.125" defaultRowHeight="13.8"/>
  <cols>
    <col min="1" max="1" width="14.875" style="31" customWidth="1"/>
    <col min="2" max="3" width="13.25" style="6" customWidth="1"/>
    <col min="4" max="16384" width="9.125" style="6"/>
  </cols>
  <sheetData>
    <row r="1" spans="1:18" ht="32.25" customHeight="1">
      <c r="A1" s="238" t="s">
        <v>731</v>
      </c>
      <c r="B1" s="233"/>
      <c r="C1" s="233"/>
      <c r="D1" s="233"/>
    </row>
    <row r="2" spans="1:18">
      <c r="A2" s="58" t="s">
        <v>679</v>
      </c>
      <c r="B2" s="9" t="s">
        <v>57</v>
      </c>
      <c r="C2" s="9" t="s">
        <v>680</v>
      </c>
      <c r="D2" s="9" t="s">
        <v>65</v>
      </c>
    </row>
    <row r="3" spans="1:18" ht="15">
      <c r="A3" s="82" t="s">
        <v>132</v>
      </c>
      <c r="B3" s="11" t="s">
        <v>485</v>
      </c>
      <c r="C3" s="11">
        <v>0.01</v>
      </c>
      <c r="D3" s="11" t="s">
        <v>92</v>
      </c>
    </row>
    <row r="4" spans="1:18">
      <c r="A4" s="82" t="s">
        <v>132</v>
      </c>
      <c r="B4" s="11" t="s">
        <v>163</v>
      </c>
      <c r="C4" s="11">
        <v>0.01</v>
      </c>
      <c r="D4" s="11" t="s">
        <v>92</v>
      </c>
    </row>
    <row r="5" spans="1:18" ht="15">
      <c r="A5" s="82" t="s">
        <v>132</v>
      </c>
      <c r="B5" s="11" t="s">
        <v>486</v>
      </c>
      <c r="C5" s="11">
        <v>0.01</v>
      </c>
      <c r="D5" s="11" t="s">
        <v>92</v>
      </c>
    </row>
    <row r="6" spans="1:18" ht="15">
      <c r="A6" s="82" t="s">
        <v>132</v>
      </c>
      <c r="B6" s="11" t="s">
        <v>487</v>
      </c>
      <c r="C6" s="11">
        <v>0.01</v>
      </c>
      <c r="D6" s="11" t="s">
        <v>92</v>
      </c>
    </row>
    <row r="7" spans="1:18">
      <c r="A7" s="82" t="s">
        <v>132</v>
      </c>
      <c r="B7" s="11" t="s">
        <v>164</v>
      </c>
      <c r="C7" s="11">
        <v>0.01</v>
      </c>
      <c r="D7" s="11" t="s">
        <v>92</v>
      </c>
      <c r="E7" s="10"/>
    </row>
    <row r="8" spans="1:18">
      <c r="A8" s="82" t="s">
        <v>132</v>
      </c>
      <c r="B8" s="11" t="s">
        <v>165</v>
      </c>
      <c r="C8" s="82">
        <v>5.0000000000000001E-3</v>
      </c>
      <c r="D8" s="11" t="s">
        <v>92</v>
      </c>
      <c r="G8" s="111"/>
      <c r="H8" s="111"/>
      <c r="I8" s="111"/>
      <c r="J8" s="111"/>
      <c r="K8" s="111"/>
      <c r="L8" s="111"/>
      <c r="M8" s="111"/>
      <c r="N8" s="111"/>
      <c r="O8" s="111"/>
      <c r="P8" s="111"/>
      <c r="Q8" s="111"/>
      <c r="R8" s="111"/>
    </row>
    <row r="9" spans="1:18" ht="15">
      <c r="A9" s="82" t="s">
        <v>132</v>
      </c>
      <c r="B9" s="11" t="s">
        <v>488</v>
      </c>
      <c r="C9" s="11">
        <v>0.01</v>
      </c>
      <c r="D9" s="11" t="s">
        <v>92</v>
      </c>
      <c r="G9" s="111"/>
      <c r="H9" s="111"/>
      <c r="I9" s="111"/>
      <c r="J9" s="111"/>
      <c r="K9" s="111"/>
      <c r="L9" s="111"/>
      <c r="M9" s="111"/>
      <c r="N9" s="111"/>
      <c r="O9" s="111"/>
      <c r="P9" s="111"/>
      <c r="Q9" s="111"/>
      <c r="R9" s="111"/>
    </row>
    <row r="10" spans="1:18" ht="15">
      <c r="A10" s="82" t="s">
        <v>132</v>
      </c>
      <c r="B10" s="11" t="s">
        <v>489</v>
      </c>
      <c r="C10" s="11">
        <v>0.01</v>
      </c>
      <c r="D10" s="11" t="s">
        <v>92</v>
      </c>
      <c r="G10" s="111"/>
      <c r="H10" s="111"/>
      <c r="I10" s="111"/>
      <c r="J10" s="111"/>
      <c r="K10" s="111"/>
      <c r="L10" s="111"/>
      <c r="M10" s="111"/>
      <c r="N10" s="111"/>
      <c r="O10" s="111"/>
      <c r="P10" s="111"/>
      <c r="Q10" s="111"/>
      <c r="R10" s="111"/>
    </row>
    <row r="11" spans="1:18" ht="15">
      <c r="A11" s="82" t="s">
        <v>132</v>
      </c>
      <c r="B11" s="11" t="s">
        <v>490</v>
      </c>
      <c r="C11" s="11">
        <v>0.1</v>
      </c>
      <c r="D11" s="11" t="s">
        <v>92</v>
      </c>
      <c r="G11" s="111"/>
      <c r="H11" s="111"/>
      <c r="I11" s="111"/>
      <c r="J11" s="111"/>
      <c r="K11" s="111"/>
      <c r="L11" s="111"/>
      <c r="M11" s="111"/>
      <c r="N11" s="111"/>
      <c r="O11" s="111"/>
      <c r="P11" s="111"/>
      <c r="Q11" s="111"/>
      <c r="R11" s="111"/>
    </row>
    <row r="12" spans="1:18" ht="15">
      <c r="A12" s="82" t="s">
        <v>132</v>
      </c>
      <c r="B12" s="11" t="s">
        <v>491</v>
      </c>
      <c r="C12" s="82">
        <v>1E-3</v>
      </c>
      <c r="D12" s="11" t="s">
        <v>92</v>
      </c>
      <c r="G12" s="111"/>
      <c r="H12" s="111"/>
      <c r="I12" s="111"/>
      <c r="J12" s="111"/>
      <c r="K12" s="111"/>
      <c r="L12" s="111"/>
      <c r="M12" s="111"/>
      <c r="N12" s="111"/>
      <c r="O12" s="111"/>
      <c r="P12" s="111"/>
      <c r="Q12" s="111"/>
      <c r="R12" s="111"/>
    </row>
    <row r="13" spans="1:18">
      <c r="A13" s="82" t="s">
        <v>132</v>
      </c>
      <c r="B13" s="11" t="s">
        <v>166</v>
      </c>
      <c r="C13" s="11">
        <v>0.1</v>
      </c>
      <c r="D13" s="11" t="s">
        <v>92</v>
      </c>
      <c r="G13" s="111"/>
      <c r="H13" s="111"/>
      <c r="I13" s="111"/>
      <c r="J13" s="111"/>
      <c r="K13" s="111"/>
      <c r="L13" s="111"/>
      <c r="M13" s="111"/>
      <c r="N13" s="111"/>
      <c r="O13" s="111"/>
      <c r="P13" s="111"/>
      <c r="Q13" s="111"/>
      <c r="R13" s="111"/>
    </row>
    <row r="14" spans="1:18">
      <c r="A14" s="11" t="s">
        <v>133</v>
      </c>
      <c r="B14" s="11" t="s">
        <v>66</v>
      </c>
      <c r="C14" s="11">
        <v>0.5</v>
      </c>
      <c r="D14" s="11" t="s">
        <v>67</v>
      </c>
      <c r="G14" s="111"/>
      <c r="H14" s="111"/>
      <c r="I14" s="111"/>
      <c r="J14" s="111"/>
      <c r="K14" s="111"/>
      <c r="L14" s="111"/>
      <c r="M14" s="111"/>
      <c r="N14" s="111"/>
      <c r="O14" s="111"/>
      <c r="P14" s="111"/>
      <c r="Q14" s="111"/>
      <c r="R14" s="111"/>
    </row>
    <row r="15" spans="1:18">
      <c r="A15" s="11" t="s">
        <v>133</v>
      </c>
      <c r="B15" s="11" t="s">
        <v>68</v>
      </c>
      <c r="C15" s="11">
        <v>5</v>
      </c>
      <c r="D15" s="11" t="s">
        <v>67</v>
      </c>
      <c r="G15" s="111"/>
      <c r="H15" s="111"/>
      <c r="I15" s="111"/>
      <c r="J15" s="111"/>
      <c r="K15" s="111"/>
      <c r="L15" s="111"/>
      <c r="M15" s="111"/>
      <c r="N15" s="111"/>
      <c r="O15" s="111"/>
      <c r="P15" s="111"/>
      <c r="Q15" s="111"/>
      <c r="R15" s="111"/>
    </row>
    <row r="16" spans="1:18">
      <c r="A16" s="82" t="s">
        <v>132</v>
      </c>
      <c r="B16" s="11" t="s">
        <v>98</v>
      </c>
      <c r="C16" s="11">
        <v>2</v>
      </c>
      <c r="D16" s="11" t="s">
        <v>67</v>
      </c>
      <c r="G16" s="111"/>
      <c r="H16" s="111"/>
      <c r="I16" s="111"/>
      <c r="J16" s="111"/>
      <c r="K16" s="111"/>
      <c r="L16" s="111"/>
      <c r="M16" s="111"/>
      <c r="N16" s="111"/>
      <c r="O16" s="111"/>
      <c r="P16" s="111"/>
      <c r="Q16" s="111"/>
      <c r="R16" s="111"/>
    </row>
    <row r="17" spans="1:18">
      <c r="A17" s="82" t="s">
        <v>132</v>
      </c>
      <c r="B17" s="11" t="s">
        <v>112</v>
      </c>
      <c r="C17" s="11">
        <v>1</v>
      </c>
      <c r="D17" s="11" t="s">
        <v>67</v>
      </c>
      <c r="G17" s="111"/>
      <c r="H17" s="111"/>
      <c r="I17" s="111"/>
      <c r="J17" s="111"/>
      <c r="K17" s="111"/>
      <c r="L17" s="111"/>
      <c r="M17" s="111"/>
      <c r="N17" s="111"/>
      <c r="O17" s="111"/>
      <c r="P17" s="111"/>
      <c r="Q17" s="111"/>
      <c r="R17" s="111"/>
    </row>
    <row r="18" spans="1:18">
      <c r="A18" s="11" t="s">
        <v>133</v>
      </c>
      <c r="B18" s="11" t="s">
        <v>131</v>
      </c>
      <c r="C18" s="11">
        <v>0.4</v>
      </c>
      <c r="D18" s="11" t="s">
        <v>67</v>
      </c>
      <c r="G18" s="111"/>
      <c r="H18" s="111"/>
      <c r="I18" s="111"/>
      <c r="J18" s="111"/>
      <c r="K18" s="111"/>
      <c r="L18" s="111"/>
      <c r="M18" s="111"/>
      <c r="N18" s="111"/>
      <c r="O18" s="111"/>
      <c r="P18" s="111"/>
      <c r="Q18" s="111"/>
      <c r="R18" s="111"/>
    </row>
    <row r="19" spans="1:18">
      <c r="A19" s="11" t="s">
        <v>133</v>
      </c>
      <c r="B19" s="11" t="s">
        <v>69</v>
      </c>
      <c r="C19" s="11">
        <v>0.1</v>
      </c>
      <c r="D19" s="11" t="s">
        <v>67</v>
      </c>
      <c r="G19" s="111"/>
      <c r="H19" s="111"/>
      <c r="I19" s="111"/>
      <c r="J19" s="111"/>
      <c r="K19" s="111"/>
      <c r="L19" s="111"/>
      <c r="M19" s="111"/>
      <c r="N19" s="111"/>
      <c r="O19" s="111"/>
      <c r="P19" s="111"/>
      <c r="Q19" s="111"/>
      <c r="R19" s="111"/>
    </row>
    <row r="20" spans="1:18">
      <c r="A20" s="11" t="s">
        <v>133</v>
      </c>
      <c r="B20" s="11" t="s">
        <v>70</v>
      </c>
      <c r="C20" s="11">
        <v>1</v>
      </c>
      <c r="D20" s="11" t="s">
        <v>67</v>
      </c>
      <c r="G20" s="111"/>
      <c r="H20" s="111"/>
      <c r="I20" s="111"/>
      <c r="J20" s="111"/>
      <c r="K20" s="111"/>
      <c r="L20" s="111"/>
      <c r="M20" s="111"/>
      <c r="N20" s="111"/>
      <c r="O20" s="111"/>
      <c r="P20" s="111"/>
      <c r="Q20" s="111"/>
      <c r="R20" s="111"/>
    </row>
    <row r="21" spans="1:18">
      <c r="A21" s="11" t="s">
        <v>133</v>
      </c>
      <c r="B21" s="11" t="s">
        <v>100</v>
      </c>
      <c r="C21" s="11">
        <v>20</v>
      </c>
      <c r="D21" s="11" t="s">
        <v>67</v>
      </c>
    </row>
    <row r="22" spans="1:18">
      <c r="A22" s="11" t="s">
        <v>133</v>
      </c>
      <c r="B22" s="11" t="s">
        <v>71</v>
      </c>
      <c r="C22" s="11">
        <v>0.5</v>
      </c>
      <c r="D22" s="11" t="s">
        <v>67</v>
      </c>
    </row>
    <row r="23" spans="1:18">
      <c r="A23" s="11" t="s">
        <v>133</v>
      </c>
      <c r="B23" s="11" t="s">
        <v>116</v>
      </c>
      <c r="C23" s="11">
        <v>10</v>
      </c>
      <c r="D23" s="11" t="s">
        <v>67</v>
      </c>
    </row>
    <row r="24" spans="1:18">
      <c r="A24" s="11" t="s">
        <v>133</v>
      </c>
      <c r="B24" s="11" t="s">
        <v>123</v>
      </c>
      <c r="C24" s="11">
        <v>0.1</v>
      </c>
      <c r="D24" s="11" t="s">
        <v>67</v>
      </c>
    </row>
    <row r="25" spans="1:18">
      <c r="A25" s="11" t="s">
        <v>133</v>
      </c>
      <c r="B25" s="11" t="s">
        <v>125</v>
      </c>
      <c r="C25" s="11">
        <v>0.1</v>
      </c>
      <c r="D25" s="11" t="s">
        <v>67</v>
      </c>
    </row>
    <row r="26" spans="1:18">
      <c r="A26" s="11" t="s">
        <v>133</v>
      </c>
      <c r="B26" s="11" t="s">
        <v>72</v>
      </c>
      <c r="C26" s="11">
        <v>0.05</v>
      </c>
      <c r="D26" s="11" t="s">
        <v>67</v>
      </c>
    </row>
    <row r="27" spans="1:18">
      <c r="A27" s="11" t="s">
        <v>133</v>
      </c>
      <c r="B27" s="11" t="s">
        <v>117</v>
      </c>
      <c r="C27" s="11">
        <v>1</v>
      </c>
      <c r="D27" s="11" t="s">
        <v>67</v>
      </c>
    </row>
    <row r="28" spans="1:18">
      <c r="A28" s="11" t="s">
        <v>133</v>
      </c>
      <c r="B28" s="11" t="s">
        <v>122</v>
      </c>
      <c r="C28" s="11">
        <v>0.1</v>
      </c>
      <c r="D28" s="11" t="s">
        <v>67</v>
      </c>
    </row>
    <row r="29" spans="1:18">
      <c r="A29" s="11" t="s">
        <v>133</v>
      </c>
      <c r="B29" s="11" t="s">
        <v>118</v>
      </c>
      <c r="C29" s="11">
        <v>1</v>
      </c>
      <c r="D29" s="11" t="s">
        <v>67</v>
      </c>
    </row>
    <row r="30" spans="1:18">
      <c r="A30" s="11" t="s">
        <v>133</v>
      </c>
      <c r="B30" s="11" t="s">
        <v>73</v>
      </c>
      <c r="C30" s="11">
        <v>0.2</v>
      </c>
      <c r="D30" s="11" t="s">
        <v>67</v>
      </c>
    </row>
    <row r="31" spans="1:18">
      <c r="A31" s="11" t="s">
        <v>133</v>
      </c>
      <c r="B31" s="11" t="s">
        <v>124</v>
      </c>
      <c r="C31" s="11">
        <v>0.1</v>
      </c>
      <c r="D31" s="11" t="s">
        <v>67</v>
      </c>
    </row>
    <row r="32" spans="1:18">
      <c r="A32" s="11" t="s">
        <v>133</v>
      </c>
      <c r="B32" s="11" t="s">
        <v>492</v>
      </c>
      <c r="C32" s="11">
        <v>0.2</v>
      </c>
      <c r="D32" s="11" t="s">
        <v>67</v>
      </c>
    </row>
    <row r="33" spans="1:4">
      <c r="A33" s="11" t="s">
        <v>133</v>
      </c>
      <c r="B33" s="11" t="s">
        <v>95</v>
      </c>
      <c r="C33" s="11">
        <v>0.1</v>
      </c>
      <c r="D33" s="11" t="s">
        <v>67</v>
      </c>
    </row>
    <row r="34" spans="1:4">
      <c r="A34" s="11" t="s">
        <v>133</v>
      </c>
      <c r="B34" s="11" t="s">
        <v>101</v>
      </c>
      <c r="C34" s="11">
        <v>0.01</v>
      </c>
      <c r="D34" s="11" t="s">
        <v>67</v>
      </c>
    </row>
    <row r="35" spans="1:4">
      <c r="A35" s="11" t="s">
        <v>133</v>
      </c>
      <c r="B35" s="11" t="s">
        <v>75</v>
      </c>
      <c r="C35" s="11">
        <v>2</v>
      </c>
      <c r="D35" s="11" t="s">
        <v>67</v>
      </c>
    </row>
    <row r="36" spans="1:4">
      <c r="A36" s="11" t="s">
        <v>133</v>
      </c>
      <c r="B36" s="11" t="s">
        <v>127</v>
      </c>
      <c r="C36" s="11">
        <v>1</v>
      </c>
      <c r="D36" s="11" t="s">
        <v>67</v>
      </c>
    </row>
    <row r="37" spans="1:4">
      <c r="A37" s="11" t="s">
        <v>133</v>
      </c>
      <c r="B37" s="11" t="s">
        <v>76</v>
      </c>
      <c r="C37" s="11">
        <v>0.1</v>
      </c>
      <c r="D37" s="11" t="s">
        <v>67</v>
      </c>
    </row>
    <row r="38" spans="1:4">
      <c r="A38" s="11" t="s">
        <v>133</v>
      </c>
      <c r="B38" s="11" t="s">
        <v>77</v>
      </c>
      <c r="C38" s="11">
        <v>20</v>
      </c>
      <c r="D38" s="11" t="s">
        <v>67</v>
      </c>
    </row>
    <row r="39" spans="1:4">
      <c r="A39" s="11" t="s">
        <v>133</v>
      </c>
      <c r="B39" s="11" t="s">
        <v>130</v>
      </c>
      <c r="C39" s="11">
        <v>5</v>
      </c>
      <c r="D39" s="11" t="s">
        <v>67</v>
      </c>
    </row>
    <row r="40" spans="1:4">
      <c r="A40" s="11" t="s">
        <v>133</v>
      </c>
      <c r="B40" s="11" t="s">
        <v>121</v>
      </c>
      <c r="C40" s="11">
        <v>0.05</v>
      </c>
      <c r="D40" s="11" t="s">
        <v>67</v>
      </c>
    </row>
    <row r="41" spans="1:4">
      <c r="A41" s="11" t="s">
        <v>133</v>
      </c>
      <c r="B41" s="11" t="s">
        <v>78</v>
      </c>
      <c r="C41" s="11">
        <v>2</v>
      </c>
      <c r="D41" s="11" t="s">
        <v>67</v>
      </c>
    </row>
    <row r="42" spans="1:4">
      <c r="A42" s="11" t="s">
        <v>133</v>
      </c>
      <c r="B42" s="11" t="s">
        <v>79</v>
      </c>
      <c r="C42" s="11">
        <v>0.5</v>
      </c>
      <c r="D42" s="11" t="s">
        <v>67</v>
      </c>
    </row>
    <row r="43" spans="1:4">
      <c r="A43" s="11" t="s">
        <v>133</v>
      </c>
      <c r="B43" s="11" t="s">
        <v>80</v>
      </c>
      <c r="C43" s="11">
        <v>1</v>
      </c>
      <c r="D43" s="11" t="s">
        <v>67</v>
      </c>
    </row>
    <row r="44" spans="1:4">
      <c r="A44" s="82" t="s">
        <v>132</v>
      </c>
      <c r="B44" s="11" t="s">
        <v>82</v>
      </c>
      <c r="C44" s="11">
        <v>0.1</v>
      </c>
      <c r="D44" s="11" t="s">
        <v>67</v>
      </c>
    </row>
    <row r="45" spans="1:4">
      <c r="A45" s="11" t="s">
        <v>133</v>
      </c>
      <c r="B45" s="11" t="s">
        <v>83</v>
      </c>
      <c r="C45" s="11">
        <v>1</v>
      </c>
      <c r="D45" s="11" t="s">
        <v>67</v>
      </c>
    </row>
    <row r="46" spans="1:4">
      <c r="A46" s="11" t="s">
        <v>133</v>
      </c>
      <c r="B46" s="11" t="s">
        <v>94</v>
      </c>
      <c r="C46" s="11">
        <v>2</v>
      </c>
      <c r="D46" s="11" t="s">
        <v>67</v>
      </c>
    </row>
    <row r="47" spans="1:4">
      <c r="A47" s="82" t="s">
        <v>132</v>
      </c>
      <c r="B47" s="11" t="s">
        <v>84</v>
      </c>
      <c r="C47" s="11">
        <v>0.1</v>
      </c>
      <c r="D47" s="11" t="s">
        <v>67</v>
      </c>
    </row>
    <row r="48" spans="1:4">
      <c r="A48" s="11" t="s">
        <v>133</v>
      </c>
      <c r="B48" s="11" t="s">
        <v>85</v>
      </c>
      <c r="C48" s="11">
        <v>0.1</v>
      </c>
      <c r="D48" s="11" t="s">
        <v>67</v>
      </c>
    </row>
    <row r="49" spans="1:4">
      <c r="A49" s="11" t="s">
        <v>133</v>
      </c>
      <c r="B49" s="11" t="s">
        <v>86</v>
      </c>
      <c r="C49" s="11">
        <v>0.1</v>
      </c>
      <c r="D49" s="11" t="s">
        <v>67</v>
      </c>
    </row>
    <row r="50" spans="1:4">
      <c r="A50" s="11" t="s">
        <v>133</v>
      </c>
      <c r="B50" s="11" t="s">
        <v>493</v>
      </c>
      <c r="C50" s="11">
        <v>0.1</v>
      </c>
      <c r="D50" s="11" t="s">
        <v>67</v>
      </c>
    </row>
    <row r="51" spans="1:4">
      <c r="A51" s="11" t="s">
        <v>133</v>
      </c>
      <c r="B51" s="11" t="s">
        <v>126</v>
      </c>
      <c r="C51" s="11">
        <v>0.05</v>
      </c>
      <c r="D51" s="11" t="s">
        <v>67</v>
      </c>
    </row>
    <row r="52" spans="1:4">
      <c r="A52" s="11" t="s">
        <v>133</v>
      </c>
      <c r="B52" s="11" t="s">
        <v>87</v>
      </c>
      <c r="C52" s="11">
        <v>0.1</v>
      </c>
      <c r="D52" s="11" t="s">
        <v>67</v>
      </c>
    </row>
    <row r="53" spans="1:4">
      <c r="A53" s="82" t="s">
        <v>132</v>
      </c>
      <c r="B53" s="11" t="s">
        <v>115</v>
      </c>
      <c r="C53" s="11">
        <v>5</v>
      </c>
      <c r="D53" s="11" t="s">
        <v>67</v>
      </c>
    </row>
    <row r="54" spans="1:4">
      <c r="A54" s="11" t="s">
        <v>133</v>
      </c>
      <c r="B54" s="11" t="s">
        <v>88</v>
      </c>
      <c r="C54" s="11">
        <v>1</v>
      </c>
      <c r="D54" s="11" t="s">
        <v>67</v>
      </c>
    </row>
    <row r="55" spans="1:4">
      <c r="A55" s="82" t="s">
        <v>132</v>
      </c>
      <c r="B55" s="11" t="s">
        <v>119</v>
      </c>
      <c r="C55" s="11">
        <v>1</v>
      </c>
      <c r="D55" s="11" t="s">
        <v>67</v>
      </c>
    </row>
    <row r="56" spans="1:4">
      <c r="A56" s="11" t="s">
        <v>133</v>
      </c>
      <c r="B56" s="11" t="s">
        <v>89</v>
      </c>
      <c r="C56" s="11">
        <v>0.1</v>
      </c>
      <c r="D56" s="11" t="s">
        <v>67</v>
      </c>
    </row>
    <row r="57" spans="1:4">
      <c r="A57" s="11" t="s">
        <v>133</v>
      </c>
      <c r="B57" s="11" t="s">
        <v>90</v>
      </c>
      <c r="C57" s="11">
        <v>30</v>
      </c>
      <c r="D57" s="11" t="s">
        <v>67</v>
      </c>
    </row>
    <row r="58" spans="1:4">
      <c r="A58" s="112" t="s">
        <v>132</v>
      </c>
      <c r="B58" s="12" t="s">
        <v>120</v>
      </c>
      <c r="C58" s="12">
        <v>2</v>
      </c>
      <c r="D58" s="12" t="s">
        <v>67</v>
      </c>
    </row>
    <row r="59" spans="1:4">
      <c r="B59" s="11"/>
      <c r="C59" s="11"/>
      <c r="D59" s="11"/>
    </row>
  </sheetData>
  <mergeCells count="1">
    <mergeCell ref="A1:D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K29"/>
  <sheetViews>
    <sheetView tabSelected="1" zoomScale="104" workbookViewId="0">
      <selection activeCell="C9" sqref="C9"/>
    </sheetView>
  </sheetViews>
  <sheetFormatPr defaultColWidth="9.125" defaultRowHeight="13.8"/>
  <cols>
    <col min="1" max="1" width="36.625" style="6" customWidth="1"/>
    <col min="2" max="2" width="32.75" style="6" customWidth="1"/>
    <col min="3" max="3" width="35.875" style="6" customWidth="1"/>
    <col min="4" max="4" width="40.75" style="6" customWidth="1"/>
    <col min="5" max="5" width="34.875" style="6" customWidth="1"/>
    <col min="6" max="6" width="29" style="6" bestFit="1" customWidth="1"/>
    <col min="7" max="16384" width="9.125" style="6"/>
  </cols>
  <sheetData>
    <row r="1" spans="1:5" s="18" customFormat="1" ht="24.75" customHeight="1">
      <c r="A1" s="52" t="s">
        <v>176</v>
      </c>
      <c r="B1" s="32"/>
    </row>
    <row r="2" spans="1:5">
      <c r="A2" s="33" t="s">
        <v>103</v>
      </c>
    </row>
    <row r="3" spans="1:5">
      <c r="A3" s="6" t="s">
        <v>23</v>
      </c>
      <c r="B3" s="66" t="s">
        <v>209</v>
      </c>
    </row>
    <row r="4" spans="1:5">
      <c r="A4" s="6" t="s">
        <v>24</v>
      </c>
      <c r="B4" s="31" t="s">
        <v>206</v>
      </c>
    </row>
    <row r="5" spans="1:5">
      <c r="A5" s="6" t="s">
        <v>58</v>
      </c>
      <c r="B5" s="31" t="s">
        <v>162</v>
      </c>
    </row>
    <row r="6" spans="1:5">
      <c r="A6" s="6" t="s">
        <v>107</v>
      </c>
      <c r="B6" s="242">
        <v>44501</v>
      </c>
    </row>
    <row r="7" spans="1:5">
      <c r="A7" s="6" t="s">
        <v>25</v>
      </c>
      <c r="B7" s="31" t="s">
        <v>664</v>
      </c>
    </row>
    <row r="8" spans="1:5">
      <c r="A8" s="6" t="s">
        <v>106</v>
      </c>
      <c r="B8" s="31" t="s">
        <v>59</v>
      </c>
    </row>
    <row r="9" spans="1:5">
      <c r="A9" s="6" t="s">
        <v>615</v>
      </c>
      <c r="B9" s="31">
        <v>16</v>
      </c>
      <c r="C9" s="206"/>
    </row>
    <row r="10" spans="1:5">
      <c r="A10" s="6" t="s">
        <v>616</v>
      </c>
      <c r="B10" s="31">
        <v>7</v>
      </c>
    </row>
    <row r="11" spans="1:5">
      <c r="A11" s="6" t="s">
        <v>26</v>
      </c>
      <c r="B11" s="31" t="s">
        <v>314</v>
      </c>
    </row>
    <row r="12" spans="1:5">
      <c r="A12" s="6" t="s">
        <v>27</v>
      </c>
      <c r="B12" s="31" t="s">
        <v>720</v>
      </c>
    </row>
    <row r="13" spans="1:5">
      <c r="A13" s="6" t="s">
        <v>108</v>
      </c>
      <c r="B13" s="31" t="s">
        <v>64</v>
      </c>
    </row>
    <row r="14" spans="1:5">
      <c r="B14" s="31"/>
    </row>
    <row r="15" spans="1:5">
      <c r="A15" s="33" t="s">
        <v>109</v>
      </c>
      <c r="B15" s="34"/>
    </row>
    <row r="16" spans="1:5" ht="12" customHeight="1">
      <c r="A16" s="227" t="s">
        <v>721</v>
      </c>
      <c r="B16" s="227"/>
      <c r="C16" s="227"/>
      <c r="D16" s="227"/>
      <c r="E16" s="227"/>
    </row>
    <row r="17" spans="1:11">
      <c r="A17" s="227"/>
      <c r="B17" s="227"/>
      <c r="C17" s="227"/>
      <c r="D17" s="227"/>
      <c r="E17" s="227"/>
    </row>
    <row r="18" spans="1:11">
      <c r="A18" s="227"/>
      <c r="B18" s="227"/>
      <c r="C18" s="227"/>
      <c r="D18" s="227"/>
      <c r="E18" s="227"/>
    </row>
    <row r="19" spans="1:11" ht="27.45" customHeight="1">
      <c r="A19" s="227"/>
      <c r="B19" s="227"/>
      <c r="C19" s="227"/>
      <c r="D19" s="227"/>
      <c r="E19" s="227"/>
    </row>
    <row r="20" spans="1:11" s="31" customFormat="1" ht="54.45" customHeight="1">
      <c r="A20" s="227" t="s">
        <v>194</v>
      </c>
      <c r="B20" s="227"/>
      <c r="C20" s="227"/>
      <c r="D20" s="227"/>
      <c r="E20" s="227"/>
    </row>
    <row r="21" spans="1:11">
      <c r="A21" s="33" t="s">
        <v>159</v>
      </c>
      <c r="B21" s="11" t="s">
        <v>710</v>
      </c>
      <c r="C21" s="11" t="s">
        <v>649</v>
      </c>
      <c r="D21" s="11" t="s">
        <v>650</v>
      </c>
      <c r="E21" s="11" t="s">
        <v>722</v>
      </c>
      <c r="F21" s="11" t="s">
        <v>651</v>
      </c>
      <c r="G21" s="11"/>
      <c r="H21" s="11"/>
      <c r="I21" s="34"/>
      <c r="J21" s="33"/>
      <c r="K21" s="33"/>
    </row>
    <row r="22" spans="1:11">
      <c r="A22" s="6" t="s">
        <v>28</v>
      </c>
      <c r="B22" s="31" t="s">
        <v>229</v>
      </c>
      <c r="C22" s="31" t="s">
        <v>229</v>
      </c>
      <c r="D22" s="18" t="s">
        <v>471</v>
      </c>
      <c r="E22" s="18" t="s">
        <v>471</v>
      </c>
      <c r="F22" s="18" t="s">
        <v>471</v>
      </c>
      <c r="G22" s="31"/>
      <c r="H22" s="31"/>
      <c r="J22" s="31"/>
      <c r="K22" s="31"/>
    </row>
    <row r="23" spans="1:11">
      <c r="A23" s="6" t="s">
        <v>60</v>
      </c>
      <c r="B23" s="10" t="s">
        <v>208</v>
      </c>
      <c r="C23" s="10" t="s">
        <v>208</v>
      </c>
      <c r="D23" s="31" t="s">
        <v>472</v>
      </c>
      <c r="E23" s="31" t="s">
        <v>472</v>
      </c>
      <c r="F23" s="31" t="s">
        <v>472</v>
      </c>
      <c r="G23" s="31"/>
      <c r="H23" s="31"/>
      <c r="J23" s="31"/>
      <c r="K23" s="31"/>
    </row>
    <row r="24" spans="1:11">
      <c r="A24" s="6" t="s">
        <v>104</v>
      </c>
      <c r="B24" s="31" t="s">
        <v>646</v>
      </c>
      <c r="C24" s="31" t="s">
        <v>417</v>
      </c>
      <c r="D24" s="31" t="s">
        <v>110</v>
      </c>
      <c r="E24" s="31" t="s">
        <v>110</v>
      </c>
      <c r="F24" s="31" t="s">
        <v>110</v>
      </c>
      <c r="G24" s="31"/>
      <c r="H24" s="31"/>
      <c r="J24" s="31"/>
      <c r="K24" s="31"/>
    </row>
    <row r="25" spans="1:11">
      <c r="A25" s="6" t="s">
        <v>29</v>
      </c>
      <c r="B25" s="31" t="s">
        <v>647</v>
      </c>
      <c r="C25" s="31" t="s">
        <v>648</v>
      </c>
      <c r="D25" s="31" t="s">
        <v>61</v>
      </c>
      <c r="E25" s="31" t="s">
        <v>61</v>
      </c>
      <c r="F25" s="31" t="s">
        <v>61</v>
      </c>
      <c r="G25" s="31"/>
      <c r="H25" s="31"/>
      <c r="J25" s="31"/>
      <c r="K25" s="31"/>
    </row>
    <row r="26" spans="1:11" s="16" customFormat="1" ht="42.6">
      <c r="A26" s="57" t="s">
        <v>201</v>
      </c>
      <c r="B26" s="57" t="s">
        <v>208</v>
      </c>
      <c r="C26" s="57" t="s">
        <v>208</v>
      </c>
      <c r="D26" s="57" t="s">
        <v>158</v>
      </c>
      <c r="E26" s="57" t="s">
        <v>627</v>
      </c>
      <c r="F26" s="141" t="s">
        <v>629</v>
      </c>
    </row>
    <row r="27" spans="1:11">
      <c r="A27" s="6" t="s">
        <v>105</v>
      </c>
      <c r="B27" s="31" t="s">
        <v>208</v>
      </c>
      <c r="C27" s="31" t="s">
        <v>208</v>
      </c>
      <c r="D27" s="31" t="s">
        <v>161</v>
      </c>
      <c r="E27" s="6" t="s">
        <v>161</v>
      </c>
      <c r="F27" s="31" t="s">
        <v>628</v>
      </c>
      <c r="G27" s="34"/>
      <c r="H27" s="31"/>
      <c r="J27" s="31"/>
      <c r="K27" s="31"/>
    </row>
    <row r="28" spans="1:11">
      <c r="A28" s="6" t="s">
        <v>62</v>
      </c>
      <c r="B28" s="31" t="s">
        <v>230</v>
      </c>
      <c r="C28" s="31" t="s">
        <v>230</v>
      </c>
      <c r="D28" s="31" t="s">
        <v>476</v>
      </c>
      <c r="E28" s="18" t="s">
        <v>195</v>
      </c>
      <c r="F28" s="18" t="s">
        <v>195</v>
      </c>
      <c r="G28" s="31"/>
      <c r="H28" s="31"/>
      <c r="J28" s="31"/>
      <c r="K28" s="31"/>
    </row>
    <row r="29" spans="1:11">
      <c r="A29" s="6" t="s">
        <v>63</v>
      </c>
      <c r="B29" s="6" t="s">
        <v>208</v>
      </c>
      <c r="C29" s="6" t="s">
        <v>208</v>
      </c>
      <c r="D29" s="6" t="s">
        <v>473</v>
      </c>
      <c r="E29" s="6" t="s">
        <v>474</v>
      </c>
      <c r="F29" s="31" t="s">
        <v>475</v>
      </c>
      <c r="G29" s="31"/>
      <c r="H29" s="31"/>
      <c r="J29" s="31"/>
    </row>
  </sheetData>
  <mergeCells count="2">
    <mergeCell ref="A16:E19"/>
    <mergeCell ref="A20:E20"/>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N18"/>
  <sheetViews>
    <sheetView zoomScaleNormal="100" workbookViewId="0">
      <pane xSplit="1" topLeftCell="B1" activePane="topRight" state="frozen"/>
      <selection pane="topRight"/>
    </sheetView>
  </sheetViews>
  <sheetFormatPr defaultColWidth="9.125" defaultRowHeight="13.8"/>
  <cols>
    <col min="1" max="1" width="14.375" style="31" customWidth="1"/>
    <col min="2" max="2" width="13.75" style="6" bestFit="1" customWidth="1"/>
    <col min="3" max="3" width="17.25" style="6" customWidth="1"/>
    <col min="4" max="4" width="17.75" style="6" customWidth="1"/>
    <col min="5" max="5" width="13.625" style="27" bestFit="1" customWidth="1"/>
    <col min="6" max="6" width="11.25" style="27" bestFit="1" customWidth="1"/>
    <col min="7" max="7" width="20.25" style="6" bestFit="1" customWidth="1"/>
    <col min="8" max="8" width="20.25" style="6" customWidth="1"/>
    <col min="9" max="9" width="9.625" style="27" bestFit="1" customWidth="1"/>
    <col min="10" max="10" width="8.625" style="27" bestFit="1" customWidth="1"/>
    <col min="11" max="11" width="9.75" style="27" bestFit="1" customWidth="1"/>
    <col min="12" max="12" width="8.25" style="27" bestFit="1" customWidth="1"/>
    <col min="13" max="13" width="12.375" style="27" bestFit="1" customWidth="1"/>
    <col min="14" max="14" width="9.25" style="27" bestFit="1" customWidth="1"/>
    <col min="15" max="15" width="9.25" style="55" bestFit="1" customWidth="1"/>
    <col min="16" max="16" width="9.375" style="27" bestFit="1" customWidth="1"/>
    <col min="17" max="17" width="9" style="27" bestFit="1" customWidth="1"/>
    <col min="18" max="18" width="8.75" style="27" bestFit="1" customWidth="1"/>
    <col min="19" max="19" width="8.75" style="55" bestFit="1" customWidth="1"/>
    <col min="20" max="20" width="9.25" style="27" bestFit="1" customWidth="1"/>
    <col min="21" max="21" width="7.625" style="56" bestFit="1" customWidth="1"/>
    <col min="22" max="22" width="7.25" style="27" bestFit="1" customWidth="1"/>
    <col min="23" max="23" width="7.375" style="22" bestFit="1" customWidth="1"/>
    <col min="24" max="24" width="7.625" style="22" bestFit="1" customWidth="1"/>
    <col min="25" max="25" width="7" style="46" bestFit="1" customWidth="1"/>
    <col min="26" max="26" width="7.375" style="20" bestFit="1" customWidth="1"/>
    <col min="27" max="28" width="7.125" style="22" bestFit="1" customWidth="1"/>
    <col min="29" max="29" width="7.125" style="20" customWidth="1"/>
    <col min="30" max="30" width="7.375" style="22" bestFit="1" customWidth="1"/>
    <col min="31" max="31" width="7.625" style="20" bestFit="1" customWidth="1"/>
    <col min="32" max="32" width="7" style="20" bestFit="1" customWidth="1"/>
    <col min="33" max="33" width="7.375" style="21" bestFit="1" customWidth="1"/>
    <col min="34" max="34" width="7.625" style="22" bestFit="1" customWidth="1"/>
    <col min="35" max="35" width="7.75" style="20" bestFit="1" customWidth="1"/>
    <col min="36" max="36" width="7.75" style="21" bestFit="1" customWidth="1"/>
    <col min="37" max="37" width="7.25" style="20" bestFit="1" customWidth="1"/>
    <col min="38" max="38" width="7.75" style="20" bestFit="1" customWidth="1"/>
    <col min="39" max="39" width="7" style="21" bestFit="1" customWidth="1"/>
    <col min="40" max="40" width="7.125" style="20" bestFit="1" customWidth="1"/>
    <col min="41" max="41" width="7.25" style="21" bestFit="1" customWidth="1"/>
    <col min="42" max="42" width="8.125" style="21" bestFit="1" customWidth="1"/>
    <col min="43" max="43" width="7.75" style="22" bestFit="1" customWidth="1"/>
    <col min="44" max="44" width="7.75" style="21" bestFit="1" customWidth="1"/>
    <col min="45" max="45" width="7.125" style="22" bestFit="1" customWidth="1"/>
    <col min="46" max="46" width="7.625" style="22" bestFit="1" customWidth="1"/>
    <col min="47" max="47" width="7.125" style="21" bestFit="1" customWidth="1"/>
    <col min="48" max="48" width="7.625" style="22" bestFit="1" customWidth="1"/>
    <col min="49" max="49" width="7.375" style="21" bestFit="1" customWidth="1"/>
    <col min="50" max="50" width="7.375" style="22" customWidth="1"/>
    <col min="51" max="51" width="7.125" style="20" bestFit="1" customWidth="1"/>
    <col min="52" max="52" width="8" style="22" bestFit="1" customWidth="1"/>
    <col min="53" max="53" width="7.375" style="22" bestFit="1" customWidth="1"/>
    <col min="54" max="54" width="7" style="20" bestFit="1" customWidth="1"/>
    <col min="55" max="55" width="7.25" style="20" bestFit="1" customWidth="1"/>
    <col min="56" max="57" width="7.375" style="20" bestFit="1" customWidth="1"/>
    <col min="58" max="58" width="6.875" style="21" bestFit="1" customWidth="1"/>
    <col min="59" max="59" width="8" style="20" bestFit="1" customWidth="1"/>
    <col min="60" max="60" width="6.75" style="22" bestFit="1" customWidth="1"/>
    <col min="61" max="61" width="6.625" style="22" bestFit="1" customWidth="1"/>
    <col min="62" max="62" width="7.125" style="22" bestFit="1" customWidth="1"/>
    <col min="63" max="63" width="6.375" style="20" bestFit="1" customWidth="1"/>
    <col min="64" max="65" width="7.375" style="22" bestFit="1" customWidth="1"/>
    <col min="66" max="66" width="7" style="26" bestFit="1" customWidth="1"/>
    <col min="67" max="16384" width="9.125" style="6"/>
  </cols>
  <sheetData>
    <row r="1" spans="1:66" s="16" customFormat="1" ht="21" customHeight="1">
      <c r="A1" s="194" t="s">
        <v>732</v>
      </c>
      <c r="B1" s="18"/>
      <c r="C1" s="53"/>
      <c r="D1" s="53"/>
      <c r="E1" s="21"/>
      <c r="F1" s="21"/>
      <c r="I1" s="54"/>
      <c r="J1" s="21"/>
      <c r="K1" s="21"/>
      <c r="L1" s="21"/>
      <c r="M1" s="21"/>
      <c r="N1" s="21"/>
      <c r="O1" s="46"/>
      <c r="P1" s="21"/>
      <c r="Q1" s="21"/>
      <c r="R1" s="21"/>
      <c r="S1" s="46"/>
      <c r="T1" s="21"/>
      <c r="U1" s="20"/>
      <c r="V1" s="21"/>
      <c r="W1" s="22"/>
      <c r="X1" s="22"/>
      <c r="Y1" s="46"/>
      <c r="Z1" s="20"/>
      <c r="AA1" s="22"/>
      <c r="AB1" s="22"/>
      <c r="AC1" s="20"/>
      <c r="AD1" s="22"/>
      <c r="AE1" s="20"/>
      <c r="AF1" s="20"/>
      <c r="AG1" s="21"/>
      <c r="AH1" s="22"/>
      <c r="AI1" s="20"/>
      <c r="AJ1" s="21"/>
      <c r="AK1" s="20"/>
      <c r="AL1" s="20"/>
      <c r="AM1" s="21"/>
      <c r="AN1" s="20"/>
      <c r="AO1" s="21"/>
      <c r="AP1" s="21"/>
      <c r="AQ1" s="22"/>
      <c r="AR1" s="21"/>
      <c r="AS1" s="22"/>
      <c r="AT1" s="22"/>
      <c r="AU1" s="21"/>
      <c r="AV1" s="22"/>
      <c r="AW1" s="21"/>
      <c r="AX1" s="22"/>
      <c r="AY1" s="20"/>
      <c r="AZ1" s="22"/>
      <c r="BA1" s="22"/>
      <c r="BB1" s="20"/>
      <c r="BC1" s="20"/>
      <c r="BD1" s="20"/>
      <c r="BE1" s="20"/>
      <c r="BF1" s="21"/>
      <c r="BG1" s="20"/>
      <c r="BH1" s="22"/>
      <c r="BI1" s="22"/>
      <c r="BJ1" s="22"/>
      <c r="BK1" s="20"/>
      <c r="BL1" s="22"/>
      <c r="BM1" s="22"/>
      <c r="BN1" s="22"/>
    </row>
    <row r="2" spans="1:66" s="16" customFormat="1" ht="28.5" customHeight="1">
      <c r="A2" s="35" t="s">
        <v>177</v>
      </c>
      <c r="B2" s="13" t="s">
        <v>102</v>
      </c>
      <c r="C2" s="78" t="s">
        <v>672</v>
      </c>
      <c r="D2" s="78" t="s">
        <v>673</v>
      </c>
      <c r="E2" s="15" t="s">
        <v>674</v>
      </c>
      <c r="F2" s="15" t="s">
        <v>675</v>
      </c>
      <c r="G2" s="15" t="s">
        <v>160</v>
      </c>
      <c r="H2" s="15"/>
      <c r="I2" s="23" t="s">
        <v>185</v>
      </c>
      <c r="J2" s="23" t="s">
        <v>167</v>
      </c>
      <c r="K2" s="23" t="s">
        <v>186</v>
      </c>
      <c r="L2" s="23" t="s">
        <v>187</v>
      </c>
      <c r="M2" s="23" t="s">
        <v>200</v>
      </c>
      <c r="N2" s="23" t="s">
        <v>168</v>
      </c>
      <c r="O2" s="23" t="s">
        <v>169</v>
      </c>
      <c r="P2" s="39" t="s">
        <v>188</v>
      </c>
      <c r="Q2" s="23" t="s">
        <v>189</v>
      </c>
      <c r="R2" s="23" t="s">
        <v>190</v>
      </c>
      <c r="S2" s="23" t="s">
        <v>191</v>
      </c>
      <c r="T2" s="23" t="s">
        <v>192</v>
      </c>
      <c r="U2" s="23" t="s">
        <v>31</v>
      </c>
      <c r="V2" s="25" t="s">
        <v>32</v>
      </c>
      <c r="W2" s="24" t="s">
        <v>33</v>
      </c>
      <c r="X2" s="25" t="s">
        <v>135</v>
      </c>
      <c r="Y2" s="25" t="s">
        <v>153</v>
      </c>
      <c r="Z2" s="25" t="s">
        <v>50</v>
      </c>
      <c r="AA2" s="25" t="s">
        <v>34</v>
      </c>
      <c r="AB2" s="24" t="s">
        <v>36</v>
      </c>
      <c r="AC2" s="25" t="s">
        <v>35</v>
      </c>
      <c r="AD2" s="25" t="s">
        <v>137</v>
      </c>
      <c r="AE2" s="23" t="s">
        <v>145</v>
      </c>
      <c r="AF2" s="25" t="s">
        <v>147</v>
      </c>
      <c r="AG2" s="23" t="s">
        <v>53</v>
      </c>
      <c r="AH2" s="25" t="s">
        <v>138</v>
      </c>
      <c r="AI2" s="23" t="s">
        <v>144</v>
      </c>
      <c r="AJ2" s="25" t="s">
        <v>139</v>
      </c>
      <c r="AK2" s="25" t="s">
        <v>37</v>
      </c>
      <c r="AL2" s="23" t="s">
        <v>146</v>
      </c>
      <c r="AM2" s="24" t="s">
        <v>505</v>
      </c>
      <c r="AN2" s="24" t="s">
        <v>49</v>
      </c>
      <c r="AO2" s="23" t="s">
        <v>56</v>
      </c>
      <c r="AP2" s="23" t="s">
        <v>38</v>
      </c>
      <c r="AQ2" s="24" t="s">
        <v>148</v>
      </c>
      <c r="AR2" s="23" t="s">
        <v>51</v>
      </c>
      <c r="AS2" s="24" t="s">
        <v>39</v>
      </c>
      <c r="AT2" s="25" t="s">
        <v>152</v>
      </c>
      <c r="AU2" s="23" t="s">
        <v>143</v>
      </c>
      <c r="AV2" s="25" t="s">
        <v>40</v>
      </c>
      <c r="AW2" s="24" t="s">
        <v>41</v>
      </c>
      <c r="AX2" s="24" t="s">
        <v>42</v>
      </c>
      <c r="AY2" s="25" t="s">
        <v>52</v>
      </c>
      <c r="AZ2" s="24" t="s">
        <v>150</v>
      </c>
      <c r="BA2" s="24" t="s">
        <v>140</v>
      </c>
      <c r="BB2" s="25" t="s">
        <v>44</v>
      </c>
      <c r="BC2" s="25" t="s">
        <v>54</v>
      </c>
      <c r="BD2" s="25" t="s">
        <v>45</v>
      </c>
      <c r="BE2" s="25" t="s">
        <v>504</v>
      </c>
      <c r="BF2" s="23" t="s">
        <v>193</v>
      </c>
      <c r="BG2" s="25" t="s">
        <v>46</v>
      </c>
      <c r="BH2" s="24" t="s">
        <v>136</v>
      </c>
      <c r="BI2" s="24" t="s">
        <v>47</v>
      </c>
      <c r="BJ2" s="24" t="s">
        <v>141</v>
      </c>
      <c r="BK2" s="25" t="s">
        <v>55</v>
      </c>
      <c r="BL2" s="24" t="s">
        <v>48</v>
      </c>
      <c r="BM2" s="24" t="s">
        <v>142</v>
      </c>
    </row>
    <row r="3" spans="1:66" s="11" customFormat="1">
      <c r="A3" s="16" t="s">
        <v>252</v>
      </c>
      <c r="B3" s="16" t="s">
        <v>275</v>
      </c>
      <c r="C3" s="22">
        <v>639611</v>
      </c>
      <c r="D3" s="22">
        <v>5583655</v>
      </c>
      <c r="E3" s="21">
        <v>1.2</v>
      </c>
      <c r="F3" s="16">
        <v>1.6</v>
      </c>
      <c r="G3" s="16" t="s">
        <v>276</v>
      </c>
      <c r="H3" s="16" t="s">
        <v>275</v>
      </c>
      <c r="I3" s="121">
        <v>5.92</v>
      </c>
      <c r="J3" s="114">
        <v>23.87</v>
      </c>
      <c r="K3" s="114">
        <v>2.15</v>
      </c>
      <c r="L3" s="114">
        <v>1.35</v>
      </c>
      <c r="M3" s="21">
        <v>29.57</v>
      </c>
      <c r="N3" s="16">
        <v>10.41</v>
      </c>
      <c r="O3" s="16">
        <v>3.9E-2</v>
      </c>
      <c r="P3" s="21">
        <v>0.85</v>
      </c>
      <c r="Q3" s="21">
        <v>0.08</v>
      </c>
      <c r="R3" s="21">
        <v>26.25</v>
      </c>
      <c r="S3" s="16">
        <v>0.23200000000000001</v>
      </c>
      <c r="T3" s="16">
        <v>100.7</v>
      </c>
      <c r="U3" s="16" t="s">
        <v>494</v>
      </c>
      <c r="V3" s="16">
        <v>6</v>
      </c>
      <c r="W3" s="16">
        <v>281</v>
      </c>
      <c r="X3" s="16" t="s">
        <v>495</v>
      </c>
      <c r="Y3" s="16" t="s">
        <v>496</v>
      </c>
      <c r="Z3" s="20">
        <v>33.799999999999997</v>
      </c>
      <c r="AA3" s="16">
        <v>4</v>
      </c>
      <c r="AB3" s="22">
        <v>40</v>
      </c>
      <c r="AC3" s="16">
        <v>1.6</v>
      </c>
      <c r="AD3" s="16">
        <v>20</v>
      </c>
      <c r="AE3" s="16">
        <v>1.3</v>
      </c>
      <c r="AF3" s="20">
        <v>0.8</v>
      </c>
      <c r="AG3" s="16">
        <v>0.48</v>
      </c>
      <c r="AH3" s="16">
        <v>9</v>
      </c>
      <c r="AI3" s="16">
        <v>1.6</v>
      </c>
      <c r="AJ3" s="16" t="s">
        <v>495</v>
      </c>
      <c r="AK3" s="16">
        <v>2.4</v>
      </c>
      <c r="AL3" s="16">
        <v>0.3</v>
      </c>
      <c r="AM3" s="16" t="s">
        <v>499</v>
      </c>
      <c r="AN3" s="16">
        <v>17.2</v>
      </c>
      <c r="AO3" s="16">
        <v>0.12</v>
      </c>
      <c r="AP3" s="16" t="s">
        <v>500</v>
      </c>
      <c r="AQ3" s="16">
        <v>4</v>
      </c>
      <c r="AR3" s="21">
        <v>13</v>
      </c>
      <c r="AS3" s="16">
        <v>20</v>
      </c>
      <c r="AT3" s="16">
        <v>12</v>
      </c>
      <c r="AU3" s="21">
        <v>3.81</v>
      </c>
      <c r="AV3" s="16">
        <v>41</v>
      </c>
      <c r="AW3" s="16">
        <v>0.8</v>
      </c>
      <c r="AX3" s="22">
        <v>4</v>
      </c>
      <c r="AY3" s="20">
        <v>2.2000000000000002</v>
      </c>
      <c r="AZ3" s="22">
        <v>1</v>
      </c>
      <c r="BA3" s="16">
        <v>160</v>
      </c>
      <c r="BB3" s="20">
        <v>0.3</v>
      </c>
      <c r="BC3" s="20">
        <v>0.3</v>
      </c>
      <c r="BD3" s="20">
        <v>5.4</v>
      </c>
      <c r="BE3" s="20">
        <v>0.3</v>
      </c>
      <c r="BF3" s="21">
        <v>0.11</v>
      </c>
      <c r="BG3" s="20">
        <v>1</v>
      </c>
      <c r="BH3" s="22">
        <v>39</v>
      </c>
      <c r="BI3" s="16" t="s">
        <v>495</v>
      </c>
      <c r="BJ3" s="22">
        <v>7</v>
      </c>
      <c r="BK3" s="20">
        <v>0.7</v>
      </c>
      <c r="BL3" s="22">
        <v>40</v>
      </c>
      <c r="BM3" s="16">
        <v>91</v>
      </c>
    </row>
    <row r="4" spans="1:66" s="11" customFormat="1">
      <c r="A4" s="16" t="s">
        <v>255</v>
      </c>
      <c r="B4" s="16" t="s">
        <v>281</v>
      </c>
      <c r="C4" s="22">
        <v>640770</v>
      </c>
      <c r="D4" s="22">
        <v>5590534</v>
      </c>
      <c r="E4" s="21">
        <v>0.3</v>
      </c>
      <c r="F4" s="16">
        <v>0.4</v>
      </c>
      <c r="G4" s="41" t="s">
        <v>276</v>
      </c>
      <c r="H4" s="41" t="s">
        <v>281</v>
      </c>
      <c r="I4" s="121">
        <v>6.29</v>
      </c>
      <c r="J4" s="114">
        <v>24.85</v>
      </c>
      <c r="K4" s="114">
        <v>2.2599999999999998</v>
      </c>
      <c r="L4" s="114">
        <v>1.41</v>
      </c>
      <c r="M4" s="21">
        <v>29.48</v>
      </c>
      <c r="N4" s="16">
        <v>8.7200000000000006</v>
      </c>
      <c r="O4" s="16">
        <v>3.5000000000000003E-2</v>
      </c>
      <c r="P4" s="21">
        <v>0.79</v>
      </c>
      <c r="Q4" s="21">
        <v>0.09</v>
      </c>
      <c r="R4" s="21">
        <v>26.2</v>
      </c>
      <c r="S4" s="16">
        <v>0.23599999999999999</v>
      </c>
      <c r="T4" s="16">
        <v>100.4</v>
      </c>
      <c r="U4" s="16" t="s">
        <v>494</v>
      </c>
      <c r="V4" s="16" t="s">
        <v>497</v>
      </c>
      <c r="W4" s="16">
        <v>305</v>
      </c>
      <c r="X4" s="16" t="s">
        <v>495</v>
      </c>
      <c r="Y4" s="16" t="s">
        <v>496</v>
      </c>
      <c r="Z4" s="20">
        <v>35.4</v>
      </c>
      <c r="AA4" s="16">
        <v>4</v>
      </c>
      <c r="AB4" s="22">
        <v>40</v>
      </c>
      <c r="AC4" s="16">
        <v>1.8</v>
      </c>
      <c r="AD4" s="16">
        <v>20</v>
      </c>
      <c r="AE4" s="16">
        <v>1.5</v>
      </c>
      <c r="AF4" s="20">
        <v>0.8</v>
      </c>
      <c r="AG4" s="16">
        <v>0.48</v>
      </c>
      <c r="AH4" s="16">
        <v>9</v>
      </c>
      <c r="AI4" s="16">
        <v>1.6</v>
      </c>
      <c r="AJ4" s="16" t="s">
        <v>495</v>
      </c>
      <c r="AK4" s="16">
        <v>2.2999999999999998</v>
      </c>
      <c r="AL4" s="16">
        <v>0.3</v>
      </c>
      <c r="AM4" s="16" t="s">
        <v>499</v>
      </c>
      <c r="AN4" s="16">
        <v>18.600000000000001</v>
      </c>
      <c r="AO4" s="16">
        <v>0.13</v>
      </c>
      <c r="AP4" s="16" t="s">
        <v>500</v>
      </c>
      <c r="AQ4" s="16">
        <v>4</v>
      </c>
      <c r="AR4" s="21">
        <v>14.4</v>
      </c>
      <c r="AS4" s="16">
        <v>30</v>
      </c>
      <c r="AT4" s="16">
        <v>10</v>
      </c>
      <c r="AU4" s="21">
        <v>4.07</v>
      </c>
      <c r="AV4" s="16">
        <v>43</v>
      </c>
      <c r="AW4" s="16" t="s">
        <v>494</v>
      </c>
      <c r="AX4" s="22">
        <v>5</v>
      </c>
      <c r="AY4" s="20">
        <v>2.5</v>
      </c>
      <c r="AZ4" s="22">
        <v>1</v>
      </c>
      <c r="BA4" s="16">
        <v>170</v>
      </c>
      <c r="BB4" s="20">
        <v>0.3</v>
      </c>
      <c r="BC4" s="20">
        <v>0.3</v>
      </c>
      <c r="BD4" s="20">
        <v>6.1</v>
      </c>
      <c r="BE4" s="20">
        <v>0.3</v>
      </c>
      <c r="BF4" s="21">
        <v>0.12</v>
      </c>
      <c r="BG4" s="20">
        <v>1</v>
      </c>
      <c r="BH4" s="22">
        <v>45</v>
      </c>
      <c r="BI4" s="16" t="s">
        <v>495</v>
      </c>
      <c r="BJ4" s="22">
        <v>7</v>
      </c>
      <c r="BK4" s="20">
        <v>0.8</v>
      </c>
      <c r="BL4" s="22">
        <v>30</v>
      </c>
      <c r="BM4" s="16">
        <v>78</v>
      </c>
    </row>
    <row r="5" spans="1:66" s="11" customFormat="1">
      <c r="A5" s="16" t="s">
        <v>255</v>
      </c>
      <c r="B5" s="16" t="s">
        <v>282</v>
      </c>
      <c r="C5" s="22">
        <v>640770</v>
      </c>
      <c r="D5" s="22">
        <v>5590534</v>
      </c>
      <c r="E5" s="21">
        <v>1.4</v>
      </c>
      <c r="F5" s="16">
        <v>1.9</v>
      </c>
      <c r="G5" s="16" t="s">
        <v>283</v>
      </c>
      <c r="H5" s="16" t="s">
        <v>282</v>
      </c>
      <c r="I5" s="21">
        <v>7.6</v>
      </c>
      <c r="J5" s="114">
        <v>20.18</v>
      </c>
      <c r="K5" s="114">
        <v>2.88</v>
      </c>
      <c r="L5" s="114">
        <v>1.56</v>
      </c>
      <c r="M5" s="21">
        <v>27.8</v>
      </c>
      <c r="N5" s="16">
        <v>10.44</v>
      </c>
      <c r="O5" s="16">
        <v>4.2000000000000003E-2</v>
      </c>
      <c r="P5" s="21">
        <v>0.84</v>
      </c>
      <c r="Q5" s="21">
        <v>0.08</v>
      </c>
      <c r="R5" s="21">
        <v>29.26</v>
      </c>
      <c r="S5" s="16">
        <v>0.29399999999999998</v>
      </c>
      <c r="T5" s="16">
        <v>101</v>
      </c>
      <c r="U5" s="16" t="s">
        <v>494</v>
      </c>
      <c r="V5" s="16" t="s">
        <v>497</v>
      </c>
      <c r="W5" s="16">
        <v>337</v>
      </c>
      <c r="X5" s="16" t="s">
        <v>495</v>
      </c>
      <c r="Y5" s="16" t="s">
        <v>496</v>
      </c>
      <c r="Z5" s="20">
        <v>41.3</v>
      </c>
      <c r="AA5" s="16">
        <v>7</v>
      </c>
      <c r="AB5" s="22">
        <v>60</v>
      </c>
      <c r="AC5" s="16">
        <v>2.4</v>
      </c>
      <c r="AD5" s="16">
        <v>20</v>
      </c>
      <c r="AE5" s="16">
        <v>1.9</v>
      </c>
      <c r="AF5" s="20">
        <v>1</v>
      </c>
      <c r="AG5" s="16">
        <v>0.6</v>
      </c>
      <c r="AH5" s="16">
        <v>11</v>
      </c>
      <c r="AI5" s="16">
        <v>2.1</v>
      </c>
      <c r="AJ5" s="16" t="s">
        <v>495</v>
      </c>
      <c r="AK5" s="16">
        <v>2.2999999999999998</v>
      </c>
      <c r="AL5" s="16">
        <v>0.3</v>
      </c>
      <c r="AM5" s="16" t="s">
        <v>499</v>
      </c>
      <c r="AN5" s="16">
        <v>21.5</v>
      </c>
      <c r="AO5" s="16">
        <v>0.16</v>
      </c>
      <c r="AP5" s="16" t="s">
        <v>500</v>
      </c>
      <c r="AQ5" s="16">
        <v>5</v>
      </c>
      <c r="AR5" s="21">
        <v>16</v>
      </c>
      <c r="AS5" s="16">
        <v>30</v>
      </c>
      <c r="AT5" s="16">
        <v>12</v>
      </c>
      <c r="AU5" s="21">
        <v>4.7</v>
      </c>
      <c r="AV5" s="16">
        <v>53</v>
      </c>
      <c r="AW5" s="16" t="s">
        <v>494</v>
      </c>
      <c r="AX5" s="22">
        <v>6</v>
      </c>
      <c r="AY5" s="20">
        <v>2.8</v>
      </c>
      <c r="AZ5" s="22">
        <v>1</v>
      </c>
      <c r="BA5" s="16">
        <v>144</v>
      </c>
      <c r="BB5" s="20">
        <v>0.4</v>
      </c>
      <c r="BC5" s="20">
        <v>0.3</v>
      </c>
      <c r="BD5" s="20">
        <v>6.9</v>
      </c>
      <c r="BE5" s="20">
        <v>0.3</v>
      </c>
      <c r="BF5" s="21">
        <v>0.14000000000000001</v>
      </c>
      <c r="BG5" s="20">
        <v>1.2</v>
      </c>
      <c r="BH5" s="22">
        <v>62</v>
      </c>
      <c r="BI5" s="16">
        <v>2</v>
      </c>
      <c r="BJ5" s="22">
        <v>9</v>
      </c>
      <c r="BK5" s="20">
        <v>0.9</v>
      </c>
      <c r="BL5" s="22">
        <v>40</v>
      </c>
      <c r="BM5" s="16">
        <v>83</v>
      </c>
    </row>
    <row r="6" spans="1:66" s="11" customFormat="1">
      <c r="A6" s="16" t="s">
        <v>263</v>
      </c>
      <c r="B6" s="16" t="s">
        <v>306</v>
      </c>
      <c r="C6" s="22">
        <v>681164</v>
      </c>
      <c r="D6" s="22">
        <v>5526167</v>
      </c>
      <c r="E6" s="21">
        <v>0.5</v>
      </c>
      <c r="F6" s="16">
        <v>1</v>
      </c>
      <c r="G6" s="41" t="s">
        <v>110</v>
      </c>
      <c r="H6" s="41" t="s">
        <v>306</v>
      </c>
      <c r="I6" s="21">
        <v>5.56</v>
      </c>
      <c r="J6" s="114">
        <v>23.63</v>
      </c>
      <c r="K6" s="114">
        <v>2</v>
      </c>
      <c r="L6" s="114">
        <v>1.2</v>
      </c>
      <c r="M6" s="21">
        <v>28.82</v>
      </c>
      <c r="N6" s="16">
        <v>8.77</v>
      </c>
      <c r="O6" s="16">
        <v>3.6999999999999998E-2</v>
      </c>
      <c r="P6" s="21">
        <v>0.88</v>
      </c>
      <c r="Q6" s="21">
        <v>0.08</v>
      </c>
      <c r="R6" s="21">
        <v>28.51</v>
      </c>
      <c r="S6" s="16">
        <v>0.23899999999999999</v>
      </c>
      <c r="T6" s="16">
        <v>99.72</v>
      </c>
      <c r="U6" s="16" t="s">
        <v>494</v>
      </c>
      <c r="V6" s="16" t="s">
        <v>497</v>
      </c>
      <c r="W6" s="16">
        <v>262</v>
      </c>
      <c r="X6" s="16" t="s">
        <v>495</v>
      </c>
      <c r="Y6" s="16" t="s">
        <v>496</v>
      </c>
      <c r="Z6" s="20">
        <v>32.5</v>
      </c>
      <c r="AA6" s="16">
        <v>2</v>
      </c>
      <c r="AB6" s="22">
        <v>30</v>
      </c>
      <c r="AC6" s="16">
        <v>1.3</v>
      </c>
      <c r="AD6" s="16">
        <v>10</v>
      </c>
      <c r="AE6" s="16">
        <v>1.5</v>
      </c>
      <c r="AF6" s="20">
        <v>0.9</v>
      </c>
      <c r="AG6" s="16">
        <v>0.5</v>
      </c>
      <c r="AH6" s="16">
        <v>7</v>
      </c>
      <c r="AI6" s="16">
        <v>1.6</v>
      </c>
      <c r="AJ6" s="16" t="s">
        <v>495</v>
      </c>
      <c r="AK6" s="16">
        <v>3.6</v>
      </c>
      <c r="AL6" s="16">
        <v>0.3</v>
      </c>
      <c r="AM6" s="16" t="s">
        <v>499</v>
      </c>
      <c r="AN6" s="16">
        <v>15.9</v>
      </c>
      <c r="AO6" s="16">
        <v>0.15</v>
      </c>
      <c r="AP6" s="16" t="s">
        <v>500</v>
      </c>
      <c r="AQ6" s="16">
        <v>4</v>
      </c>
      <c r="AR6" s="21">
        <v>13</v>
      </c>
      <c r="AS6" s="16" t="s">
        <v>501</v>
      </c>
      <c r="AT6" s="16">
        <v>8</v>
      </c>
      <c r="AU6" s="21">
        <v>3.82</v>
      </c>
      <c r="AV6" s="16">
        <v>35</v>
      </c>
      <c r="AW6" s="16" t="s">
        <v>494</v>
      </c>
      <c r="AX6" s="22">
        <v>4</v>
      </c>
      <c r="AY6" s="20">
        <v>2.2999999999999998</v>
      </c>
      <c r="AZ6" s="22">
        <v>2</v>
      </c>
      <c r="BA6" s="16">
        <v>170</v>
      </c>
      <c r="BB6" s="20">
        <v>0.3</v>
      </c>
      <c r="BC6" s="20">
        <v>0.3</v>
      </c>
      <c r="BD6" s="20">
        <v>4.8</v>
      </c>
      <c r="BE6" s="20">
        <v>0.2</v>
      </c>
      <c r="BF6" s="21">
        <v>0.14000000000000001</v>
      </c>
      <c r="BG6" s="20">
        <v>1.1000000000000001</v>
      </c>
      <c r="BH6" s="22">
        <v>37</v>
      </c>
      <c r="BI6" s="16" t="s">
        <v>495</v>
      </c>
      <c r="BJ6" s="22">
        <v>8</v>
      </c>
      <c r="BK6" s="20">
        <v>0.9</v>
      </c>
      <c r="BL6" s="22" t="s">
        <v>502</v>
      </c>
      <c r="BM6" s="16">
        <v>146</v>
      </c>
    </row>
    <row r="7" spans="1:66" s="11" customFormat="1">
      <c r="A7" s="16" t="s">
        <v>268</v>
      </c>
      <c r="B7" s="16" t="s">
        <v>313</v>
      </c>
      <c r="C7" s="22">
        <v>676514</v>
      </c>
      <c r="D7" s="22">
        <v>5535221</v>
      </c>
      <c r="E7" s="21">
        <v>0.6</v>
      </c>
      <c r="F7" s="16">
        <v>1</v>
      </c>
      <c r="G7" s="41" t="s">
        <v>110</v>
      </c>
      <c r="H7" s="41" t="s">
        <v>313</v>
      </c>
      <c r="I7" s="21">
        <v>4.43</v>
      </c>
      <c r="J7" s="114">
        <v>30.08</v>
      </c>
      <c r="K7" s="114">
        <v>1.59</v>
      </c>
      <c r="L7" s="114">
        <v>0.97</v>
      </c>
      <c r="M7" s="21">
        <v>31.94</v>
      </c>
      <c r="N7" s="16">
        <v>8.2100000000000009</v>
      </c>
      <c r="O7" s="16">
        <v>3.2000000000000001E-2</v>
      </c>
      <c r="P7" s="21">
        <v>0.63</v>
      </c>
      <c r="Q7" s="21">
        <v>0.09</v>
      </c>
      <c r="R7" s="21">
        <v>22.41</v>
      </c>
      <c r="S7" s="16">
        <v>0.187</v>
      </c>
      <c r="T7" s="16">
        <v>100.6</v>
      </c>
      <c r="U7" s="16" t="s">
        <v>494</v>
      </c>
      <c r="V7" s="16" t="s">
        <v>497</v>
      </c>
      <c r="W7" s="16">
        <v>203</v>
      </c>
      <c r="X7" s="16" t="s">
        <v>495</v>
      </c>
      <c r="Y7" s="16" t="s">
        <v>496</v>
      </c>
      <c r="Z7" s="20">
        <v>24.9</v>
      </c>
      <c r="AA7" s="16">
        <v>1</v>
      </c>
      <c r="AB7" s="22">
        <v>30</v>
      </c>
      <c r="AC7" s="16">
        <v>1.1000000000000001</v>
      </c>
      <c r="AD7" s="16" t="s">
        <v>503</v>
      </c>
      <c r="AE7" s="16">
        <v>1.3</v>
      </c>
      <c r="AF7" s="20">
        <v>0.7</v>
      </c>
      <c r="AG7" s="16">
        <v>0.39</v>
      </c>
      <c r="AH7" s="16">
        <v>6</v>
      </c>
      <c r="AI7" s="16">
        <v>1.4</v>
      </c>
      <c r="AJ7" s="16" t="s">
        <v>495</v>
      </c>
      <c r="AK7" s="16">
        <v>2.5</v>
      </c>
      <c r="AL7" s="16">
        <v>0.3</v>
      </c>
      <c r="AM7" s="16" t="s">
        <v>499</v>
      </c>
      <c r="AN7" s="16">
        <v>12.6</v>
      </c>
      <c r="AO7" s="16">
        <v>0.12</v>
      </c>
      <c r="AP7" s="16" t="s">
        <v>500</v>
      </c>
      <c r="AQ7" s="16">
        <v>3</v>
      </c>
      <c r="AR7" s="21">
        <v>10.3</v>
      </c>
      <c r="AS7" s="16" t="s">
        <v>501</v>
      </c>
      <c r="AT7" s="16">
        <v>10</v>
      </c>
      <c r="AU7" s="21">
        <v>3</v>
      </c>
      <c r="AV7" s="16">
        <v>28</v>
      </c>
      <c r="AW7" s="16" t="s">
        <v>494</v>
      </c>
      <c r="AX7" s="22">
        <v>3</v>
      </c>
      <c r="AY7" s="20">
        <v>1.9</v>
      </c>
      <c r="AZ7" s="22">
        <v>1</v>
      </c>
      <c r="BA7" s="16">
        <v>164</v>
      </c>
      <c r="BB7" s="20">
        <v>0.2</v>
      </c>
      <c r="BC7" s="20">
        <v>0.2</v>
      </c>
      <c r="BD7" s="20">
        <v>3.8</v>
      </c>
      <c r="BE7" s="20">
        <v>0.2</v>
      </c>
      <c r="BF7" s="21">
        <v>0.1</v>
      </c>
      <c r="BG7" s="20">
        <v>1</v>
      </c>
      <c r="BH7" s="22">
        <v>30</v>
      </c>
      <c r="BI7" s="16" t="s">
        <v>495</v>
      </c>
      <c r="BJ7" s="22">
        <v>6</v>
      </c>
      <c r="BK7" s="20">
        <v>0.7</v>
      </c>
      <c r="BL7" s="22" t="s">
        <v>502</v>
      </c>
      <c r="BM7" s="16">
        <v>94</v>
      </c>
    </row>
    <row r="8" spans="1:66" s="11" customFormat="1">
      <c r="A8" s="16" t="s">
        <v>316</v>
      </c>
      <c r="B8" s="16" t="s">
        <v>329</v>
      </c>
      <c r="C8" s="22">
        <v>681513</v>
      </c>
      <c r="D8" s="22">
        <v>5530143</v>
      </c>
      <c r="E8" s="21">
        <v>0.4</v>
      </c>
      <c r="F8" s="16">
        <v>0.5</v>
      </c>
      <c r="G8" s="41" t="s">
        <v>332</v>
      </c>
      <c r="H8" s="41" t="s">
        <v>329</v>
      </c>
      <c r="I8" s="21">
        <v>5.42</v>
      </c>
      <c r="J8" s="114">
        <v>27.31</v>
      </c>
      <c r="K8" s="114">
        <v>2.0099999999999998</v>
      </c>
      <c r="L8" s="114">
        <v>1.24</v>
      </c>
      <c r="M8" s="21">
        <v>29.95</v>
      </c>
      <c r="N8" s="16">
        <v>7.29</v>
      </c>
      <c r="O8" s="16">
        <v>3.7999999999999999E-2</v>
      </c>
      <c r="P8" s="16">
        <v>0.74</v>
      </c>
      <c r="Q8" s="16">
        <v>0.09</v>
      </c>
      <c r="R8" s="21">
        <v>25.19</v>
      </c>
      <c r="S8" s="16">
        <v>0.22600000000000001</v>
      </c>
      <c r="T8" s="16">
        <v>99.5</v>
      </c>
      <c r="U8" s="115" t="s">
        <v>494</v>
      </c>
      <c r="V8" s="115" t="s">
        <v>497</v>
      </c>
      <c r="W8" s="115">
        <v>243</v>
      </c>
      <c r="X8" s="115" t="s">
        <v>495</v>
      </c>
      <c r="Y8" s="115" t="s">
        <v>496</v>
      </c>
      <c r="Z8" s="118">
        <v>34.700000000000003</v>
      </c>
      <c r="AA8" s="115">
        <v>2</v>
      </c>
      <c r="AB8" s="117">
        <v>30</v>
      </c>
      <c r="AC8" s="115">
        <v>1.4</v>
      </c>
      <c r="AD8" s="115">
        <v>10</v>
      </c>
      <c r="AE8" s="115">
        <v>1.4</v>
      </c>
      <c r="AF8" s="118">
        <v>0.7</v>
      </c>
      <c r="AG8" s="115">
        <v>0.46</v>
      </c>
      <c r="AH8" s="115">
        <v>8</v>
      </c>
      <c r="AI8" s="115">
        <v>1.5</v>
      </c>
      <c r="AJ8" s="115" t="s">
        <v>495</v>
      </c>
      <c r="AK8" s="115">
        <v>2.4</v>
      </c>
      <c r="AL8" s="115">
        <v>0.3</v>
      </c>
      <c r="AM8" s="115" t="s">
        <v>499</v>
      </c>
      <c r="AN8" s="115">
        <v>17.7</v>
      </c>
      <c r="AO8" s="115">
        <v>0.13</v>
      </c>
      <c r="AP8" s="115" t="s">
        <v>500</v>
      </c>
      <c r="AQ8" s="115">
        <v>4</v>
      </c>
      <c r="AR8" s="119">
        <v>13.8</v>
      </c>
      <c r="AS8" s="115" t="s">
        <v>501</v>
      </c>
      <c r="AT8" s="115">
        <v>9</v>
      </c>
      <c r="AU8" s="119">
        <v>4.08</v>
      </c>
      <c r="AV8" s="115">
        <v>37</v>
      </c>
      <c r="AW8" s="115" t="s">
        <v>494</v>
      </c>
      <c r="AX8" s="117">
        <v>4</v>
      </c>
      <c r="AY8" s="118">
        <v>2.4</v>
      </c>
      <c r="AZ8" s="117">
        <v>1</v>
      </c>
      <c r="BA8" s="115">
        <v>170</v>
      </c>
      <c r="BB8" s="118">
        <v>0.3</v>
      </c>
      <c r="BC8" s="118">
        <v>0.2</v>
      </c>
      <c r="BD8" s="118">
        <v>5.3</v>
      </c>
      <c r="BE8" s="118">
        <v>0.2</v>
      </c>
      <c r="BF8" s="119">
        <v>0.11</v>
      </c>
      <c r="BG8" s="118">
        <v>1</v>
      </c>
      <c r="BH8" s="117">
        <v>36</v>
      </c>
      <c r="BI8" s="115" t="s">
        <v>495</v>
      </c>
      <c r="BJ8" s="117">
        <v>7</v>
      </c>
      <c r="BK8" s="118">
        <v>0.8</v>
      </c>
      <c r="BL8" s="117" t="s">
        <v>502</v>
      </c>
      <c r="BM8" s="115">
        <v>94</v>
      </c>
      <c r="BN8"/>
    </row>
    <row r="9" spans="1:66">
      <c r="A9" s="16" t="s">
        <v>316</v>
      </c>
      <c r="B9" s="16" t="s">
        <v>330</v>
      </c>
      <c r="C9" s="22">
        <v>681513</v>
      </c>
      <c r="D9" s="22">
        <v>5530143</v>
      </c>
      <c r="E9" s="21">
        <v>2.2000000000000002</v>
      </c>
      <c r="F9" s="21">
        <v>2.4</v>
      </c>
      <c r="G9" s="16" t="s">
        <v>331</v>
      </c>
      <c r="H9" s="16" t="s">
        <v>330</v>
      </c>
      <c r="I9" s="21">
        <v>5.18</v>
      </c>
      <c r="J9" s="21">
        <v>27.57</v>
      </c>
      <c r="K9" s="21">
        <v>1.78</v>
      </c>
      <c r="L9" s="21">
        <v>1.2</v>
      </c>
      <c r="M9" s="21">
        <v>29.47</v>
      </c>
      <c r="N9" s="21">
        <v>7.88</v>
      </c>
      <c r="O9" s="46">
        <v>3.5999999999999997E-2</v>
      </c>
      <c r="P9" s="21">
        <v>0.84</v>
      </c>
      <c r="Q9" s="21">
        <v>0.09</v>
      </c>
      <c r="R9" s="21">
        <v>26.51</v>
      </c>
      <c r="S9" s="46">
        <v>0.214</v>
      </c>
      <c r="T9" s="21">
        <v>100.8</v>
      </c>
      <c r="U9" s="20" t="s">
        <v>494</v>
      </c>
      <c r="V9" s="21" t="s">
        <v>497</v>
      </c>
      <c r="W9" s="22">
        <v>237</v>
      </c>
      <c r="X9" s="22" t="s">
        <v>495</v>
      </c>
      <c r="Y9" s="46" t="s">
        <v>496</v>
      </c>
      <c r="Z9" s="20">
        <v>29.6</v>
      </c>
      <c r="AA9" s="22">
        <v>1</v>
      </c>
      <c r="AB9" s="22">
        <v>30</v>
      </c>
      <c r="AC9" s="20">
        <v>1.2</v>
      </c>
      <c r="AD9" s="22">
        <v>10</v>
      </c>
      <c r="AE9" s="20">
        <v>1.3</v>
      </c>
      <c r="AF9" s="20">
        <v>0.7</v>
      </c>
      <c r="AG9" s="21">
        <v>0.46</v>
      </c>
      <c r="AH9" s="22">
        <v>7</v>
      </c>
      <c r="AI9" s="20">
        <v>1.5</v>
      </c>
      <c r="AJ9" s="21" t="s">
        <v>495</v>
      </c>
      <c r="AK9" s="20">
        <v>2.7</v>
      </c>
      <c r="AL9" s="20">
        <v>0.3</v>
      </c>
      <c r="AM9" s="21" t="s">
        <v>499</v>
      </c>
      <c r="AN9" s="20">
        <v>14.6</v>
      </c>
      <c r="AO9" s="21">
        <v>0.12</v>
      </c>
      <c r="AP9" s="21" t="s">
        <v>500</v>
      </c>
      <c r="AQ9" s="22">
        <v>4</v>
      </c>
      <c r="AR9" s="21">
        <v>12.1</v>
      </c>
      <c r="AS9" s="22" t="s">
        <v>501</v>
      </c>
      <c r="AT9" s="22">
        <v>9</v>
      </c>
      <c r="AU9" s="21">
        <v>3.45</v>
      </c>
      <c r="AV9" s="22">
        <v>36</v>
      </c>
      <c r="AW9" s="21" t="s">
        <v>494</v>
      </c>
      <c r="AX9" s="22">
        <v>4</v>
      </c>
      <c r="AY9" s="20">
        <v>2.2000000000000002</v>
      </c>
      <c r="AZ9" s="22">
        <v>1</v>
      </c>
      <c r="BA9" s="22">
        <v>170</v>
      </c>
      <c r="BB9" s="20">
        <v>0.3</v>
      </c>
      <c r="BC9" s="20">
        <v>0.2</v>
      </c>
      <c r="BD9" s="20">
        <v>4.5</v>
      </c>
      <c r="BE9" s="20">
        <v>0.2</v>
      </c>
      <c r="BF9" s="21">
        <v>0.11</v>
      </c>
      <c r="BG9" s="20">
        <v>1</v>
      </c>
      <c r="BH9" s="22">
        <v>30</v>
      </c>
      <c r="BI9" s="22">
        <v>1</v>
      </c>
      <c r="BJ9" s="22">
        <v>7</v>
      </c>
      <c r="BK9" s="20">
        <v>0.8</v>
      </c>
      <c r="BL9" s="22" t="s">
        <v>502</v>
      </c>
      <c r="BM9" s="22">
        <v>109</v>
      </c>
    </row>
    <row r="10" spans="1:66">
      <c r="A10" s="16" t="s">
        <v>322</v>
      </c>
      <c r="B10" s="16" t="s">
        <v>379</v>
      </c>
      <c r="C10" s="22">
        <v>687920</v>
      </c>
      <c r="D10" s="22">
        <v>5530535</v>
      </c>
      <c r="E10" s="21">
        <v>1.3</v>
      </c>
      <c r="F10" s="21">
        <v>1.7</v>
      </c>
      <c r="G10" s="16" t="s">
        <v>110</v>
      </c>
      <c r="H10" s="16" t="s">
        <v>379</v>
      </c>
      <c r="I10" s="21">
        <v>6.87</v>
      </c>
      <c r="J10" s="21">
        <v>25.13</v>
      </c>
      <c r="K10" s="21">
        <v>2.61</v>
      </c>
      <c r="L10" s="21">
        <v>1.61</v>
      </c>
      <c r="M10" s="21">
        <v>28.25</v>
      </c>
      <c r="N10" s="21">
        <v>7.96</v>
      </c>
      <c r="O10" s="46">
        <v>4.4999999999999998E-2</v>
      </c>
      <c r="P10" s="21">
        <v>0.86</v>
      </c>
      <c r="Q10" s="21">
        <v>0.09</v>
      </c>
      <c r="R10" s="21">
        <v>26.89</v>
      </c>
      <c r="S10" s="46">
        <v>0.27500000000000002</v>
      </c>
      <c r="T10" s="21">
        <v>100.6</v>
      </c>
      <c r="U10" s="20" t="s">
        <v>494</v>
      </c>
      <c r="V10" s="21" t="s">
        <v>497</v>
      </c>
      <c r="W10" s="22">
        <v>329</v>
      </c>
      <c r="X10" s="22" t="s">
        <v>495</v>
      </c>
      <c r="Y10" s="46" t="s">
        <v>496</v>
      </c>
      <c r="Z10" s="20">
        <v>42.8</v>
      </c>
      <c r="AA10" s="22">
        <v>4</v>
      </c>
      <c r="AB10" s="22">
        <v>40</v>
      </c>
      <c r="AC10" s="20">
        <v>2.1</v>
      </c>
      <c r="AD10" s="22">
        <v>20</v>
      </c>
      <c r="AE10" s="20">
        <v>1.6</v>
      </c>
      <c r="AF10" s="20">
        <v>0.8</v>
      </c>
      <c r="AG10" s="21">
        <v>0.6</v>
      </c>
      <c r="AH10" s="22">
        <v>9</v>
      </c>
      <c r="AI10" s="20">
        <v>1.9</v>
      </c>
      <c r="AJ10" s="21" t="s">
        <v>495</v>
      </c>
      <c r="AK10" s="20">
        <v>2</v>
      </c>
      <c r="AL10" s="20">
        <v>0.3</v>
      </c>
      <c r="AM10" s="21" t="s">
        <v>499</v>
      </c>
      <c r="AN10" s="20">
        <v>21.6</v>
      </c>
      <c r="AO10" s="21">
        <v>0.12</v>
      </c>
      <c r="AP10" s="21" t="s">
        <v>500</v>
      </c>
      <c r="AQ10" s="22">
        <v>5</v>
      </c>
      <c r="AR10" s="21">
        <v>17.100000000000001</v>
      </c>
      <c r="AS10" s="22">
        <v>20</v>
      </c>
      <c r="AT10" s="22">
        <v>12</v>
      </c>
      <c r="AU10" s="21">
        <v>4.96</v>
      </c>
      <c r="AV10" s="22">
        <v>57</v>
      </c>
      <c r="AW10" s="21" t="s">
        <v>494</v>
      </c>
      <c r="AX10" s="22">
        <v>5</v>
      </c>
      <c r="AY10" s="20">
        <v>3.2</v>
      </c>
      <c r="AZ10" s="22">
        <v>1</v>
      </c>
      <c r="BA10" s="22">
        <v>192</v>
      </c>
      <c r="BB10" s="20">
        <v>0.3</v>
      </c>
      <c r="BC10" s="20">
        <v>0.3</v>
      </c>
      <c r="BD10" s="20">
        <v>7.9</v>
      </c>
      <c r="BE10" s="20">
        <v>0.3</v>
      </c>
      <c r="BF10" s="21">
        <v>0.12</v>
      </c>
      <c r="BG10" s="20">
        <v>2.1</v>
      </c>
      <c r="BH10" s="22">
        <v>48</v>
      </c>
      <c r="BI10" s="22" t="s">
        <v>495</v>
      </c>
      <c r="BJ10" s="22">
        <v>8</v>
      </c>
      <c r="BK10" s="20">
        <v>0.7</v>
      </c>
      <c r="BL10" s="22">
        <v>50</v>
      </c>
      <c r="BM10" s="22">
        <v>80</v>
      </c>
    </row>
    <row r="11" spans="1:66">
      <c r="A11" s="16" t="s">
        <v>324</v>
      </c>
      <c r="B11" s="16" t="s">
        <v>358</v>
      </c>
      <c r="C11" s="22">
        <v>662990</v>
      </c>
      <c r="D11" s="22">
        <v>5550495</v>
      </c>
      <c r="E11" s="21">
        <v>0.2</v>
      </c>
      <c r="F11" s="21">
        <v>0.3</v>
      </c>
      <c r="G11" s="16" t="s">
        <v>332</v>
      </c>
      <c r="H11" s="16" t="s">
        <v>358</v>
      </c>
      <c r="I11" s="21">
        <v>3.81</v>
      </c>
      <c r="J11" s="21">
        <v>30.64</v>
      </c>
      <c r="K11" s="21">
        <v>1.32</v>
      </c>
      <c r="L11" s="21">
        <v>0.93</v>
      </c>
      <c r="M11" s="21">
        <v>33.950000000000003</v>
      </c>
      <c r="N11" s="21">
        <v>9.4</v>
      </c>
      <c r="O11" s="46">
        <v>3.1E-2</v>
      </c>
      <c r="P11" s="21">
        <v>0.6</v>
      </c>
      <c r="Q11" s="21">
        <v>7.0000000000000007E-2</v>
      </c>
      <c r="R11" s="21">
        <v>18.86</v>
      </c>
      <c r="S11" s="46">
        <v>0.14599999999999999</v>
      </c>
      <c r="T11" s="21">
        <v>99.76</v>
      </c>
      <c r="U11" s="20" t="s">
        <v>494</v>
      </c>
      <c r="V11" s="21" t="s">
        <v>497</v>
      </c>
      <c r="W11" s="22">
        <v>189</v>
      </c>
      <c r="X11" s="22" t="s">
        <v>495</v>
      </c>
      <c r="Y11" s="46" t="s">
        <v>496</v>
      </c>
      <c r="Z11" s="20">
        <v>21</v>
      </c>
      <c r="AA11" s="22">
        <v>1</v>
      </c>
      <c r="AB11" s="22" t="s">
        <v>501</v>
      </c>
      <c r="AC11" s="20">
        <v>0.8</v>
      </c>
      <c r="AD11" s="22" t="s">
        <v>503</v>
      </c>
      <c r="AE11" s="20">
        <v>0.9</v>
      </c>
      <c r="AF11" s="20">
        <v>0.5</v>
      </c>
      <c r="AG11" s="21">
        <v>0.32</v>
      </c>
      <c r="AH11" s="22">
        <v>5</v>
      </c>
      <c r="AI11" s="20">
        <v>1</v>
      </c>
      <c r="AJ11" s="21" t="s">
        <v>495</v>
      </c>
      <c r="AK11" s="20">
        <v>1.8</v>
      </c>
      <c r="AL11" s="20">
        <v>0.2</v>
      </c>
      <c r="AM11" s="21" t="s">
        <v>499</v>
      </c>
      <c r="AN11" s="20">
        <v>10.6</v>
      </c>
      <c r="AO11" s="21">
        <v>0.08</v>
      </c>
      <c r="AP11" s="21" t="s">
        <v>500</v>
      </c>
      <c r="AQ11" s="22">
        <v>3</v>
      </c>
      <c r="AR11" s="21">
        <v>8.4</v>
      </c>
      <c r="AS11" s="22" t="s">
        <v>501</v>
      </c>
      <c r="AT11" s="22">
        <v>7</v>
      </c>
      <c r="AU11" s="21">
        <v>2.41</v>
      </c>
      <c r="AV11" s="22">
        <v>25</v>
      </c>
      <c r="AW11" s="21" t="s">
        <v>494</v>
      </c>
      <c r="AX11" s="22">
        <v>3</v>
      </c>
      <c r="AY11" s="20">
        <v>1.5</v>
      </c>
      <c r="AZ11" s="22">
        <v>1</v>
      </c>
      <c r="BA11" s="22">
        <v>156</v>
      </c>
      <c r="BB11" s="20">
        <v>0.1</v>
      </c>
      <c r="BC11" s="20">
        <v>0.2</v>
      </c>
      <c r="BD11" s="20">
        <v>3.5</v>
      </c>
      <c r="BE11" s="20">
        <v>0.2</v>
      </c>
      <c r="BF11" s="21">
        <v>0.08</v>
      </c>
      <c r="BG11" s="20">
        <v>0.8</v>
      </c>
      <c r="BH11" s="22">
        <v>20</v>
      </c>
      <c r="BI11" s="22" t="s">
        <v>495</v>
      </c>
      <c r="BJ11" s="22">
        <v>4</v>
      </c>
      <c r="BK11" s="20">
        <v>0.5</v>
      </c>
      <c r="BL11" s="22" t="s">
        <v>502</v>
      </c>
      <c r="BM11" s="22">
        <v>74</v>
      </c>
    </row>
    <row r="12" spans="1:66">
      <c r="A12" s="16" t="s">
        <v>324</v>
      </c>
      <c r="B12" s="16" t="s">
        <v>356</v>
      </c>
      <c r="C12" s="22">
        <v>662990</v>
      </c>
      <c r="D12" s="22">
        <v>5550495</v>
      </c>
      <c r="E12" s="21">
        <v>1.3</v>
      </c>
      <c r="F12" s="21">
        <v>1.4</v>
      </c>
      <c r="G12" s="16" t="s">
        <v>210</v>
      </c>
      <c r="H12" s="16" t="s">
        <v>356</v>
      </c>
      <c r="I12" s="21">
        <v>3.82</v>
      </c>
      <c r="J12" s="21">
        <v>31.63</v>
      </c>
      <c r="K12" s="21">
        <v>1.34</v>
      </c>
      <c r="L12" s="21">
        <v>0.96</v>
      </c>
      <c r="M12" s="21">
        <v>34.090000000000003</v>
      </c>
      <c r="N12" s="21">
        <v>8.4499999999999993</v>
      </c>
      <c r="O12" s="46">
        <v>3.1E-2</v>
      </c>
      <c r="P12" s="21">
        <v>0.56000000000000005</v>
      </c>
      <c r="Q12" s="21">
        <v>7.0000000000000007E-2</v>
      </c>
      <c r="R12" s="21">
        <v>17.91</v>
      </c>
      <c r="S12" s="46">
        <v>0.14799999999999999</v>
      </c>
      <c r="T12" s="21">
        <v>99</v>
      </c>
      <c r="U12" s="20" t="s">
        <v>494</v>
      </c>
      <c r="V12" s="21" t="s">
        <v>497</v>
      </c>
      <c r="W12" s="22">
        <v>175</v>
      </c>
      <c r="X12" s="22" t="s">
        <v>495</v>
      </c>
      <c r="Y12" s="46" t="s">
        <v>496</v>
      </c>
      <c r="Z12" s="20">
        <v>21</v>
      </c>
      <c r="AA12" s="22" t="s">
        <v>495</v>
      </c>
      <c r="AB12" s="22" t="s">
        <v>501</v>
      </c>
      <c r="AC12" s="20">
        <v>0.9</v>
      </c>
      <c r="AD12" s="22" t="s">
        <v>503</v>
      </c>
      <c r="AE12" s="20">
        <v>0.9</v>
      </c>
      <c r="AF12" s="20">
        <v>0.5</v>
      </c>
      <c r="AG12" s="21">
        <v>0.28999999999999998</v>
      </c>
      <c r="AH12" s="22">
        <v>5</v>
      </c>
      <c r="AI12" s="20">
        <v>1</v>
      </c>
      <c r="AJ12" s="21" t="s">
        <v>495</v>
      </c>
      <c r="AK12" s="20">
        <v>1.6</v>
      </c>
      <c r="AL12" s="20">
        <v>0.2</v>
      </c>
      <c r="AM12" s="21" t="s">
        <v>499</v>
      </c>
      <c r="AN12" s="20">
        <v>10.8</v>
      </c>
      <c r="AO12" s="21">
        <v>7.0000000000000007E-2</v>
      </c>
      <c r="AP12" s="21" t="s">
        <v>500</v>
      </c>
      <c r="AQ12" s="22">
        <v>3</v>
      </c>
      <c r="AR12" s="21">
        <v>8.6</v>
      </c>
      <c r="AS12" s="22" t="s">
        <v>501</v>
      </c>
      <c r="AT12" s="22">
        <v>7</v>
      </c>
      <c r="AU12" s="21">
        <v>2.41</v>
      </c>
      <c r="AV12" s="22">
        <v>26</v>
      </c>
      <c r="AW12" s="21" t="s">
        <v>494</v>
      </c>
      <c r="AX12" s="22">
        <v>3</v>
      </c>
      <c r="AY12" s="20">
        <v>1.5</v>
      </c>
      <c r="AZ12" s="22" t="s">
        <v>495</v>
      </c>
      <c r="BA12" s="22">
        <v>158</v>
      </c>
      <c r="BB12" s="20">
        <v>0.1</v>
      </c>
      <c r="BC12" s="20">
        <v>0.2</v>
      </c>
      <c r="BD12" s="20">
        <v>3.2</v>
      </c>
      <c r="BE12" s="20">
        <v>0.1</v>
      </c>
      <c r="BF12" s="21">
        <v>7.0000000000000007E-2</v>
      </c>
      <c r="BG12" s="20">
        <v>0.8</v>
      </c>
      <c r="BH12" s="22">
        <v>22</v>
      </c>
      <c r="BI12" s="22" t="s">
        <v>495</v>
      </c>
      <c r="BJ12" s="22">
        <v>4</v>
      </c>
      <c r="BK12" s="20">
        <v>0.4</v>
      </c>
      <c r="BL12" s="22" t="s">
        <v>502</v>
      </c>
      <c r="BM12" s="22">
        <v>58</v>
      </c>
    </row>
    <row r="13" spans="1:66">
      <c r="A13" s="16" t="s">
        <v>324</v>
      </c>
      <c r="B13" s="16" t="s">
        <v>385</v>
      </c>
      <c r="C13" s="22">
        <v>662990</v>
      </c>
      <c r="D13" s="22">
        <v>5550495</v>
      </c>
      <c r="E13" s="21">
        <v>2.1</v>
      </c>
      <c r="F13" s="21">
        <v>2.2000000000000002</v>
      </c>
      <c r="G13" s="16" t="s">
        <v>386</v>
      </c>
      <c r="H13" s="16" t="s">
        <v>385</v>
      </c>
      <c r="I13" s="21">
        <v>2.8</v>
      </c>
      <c r="J13" s="21">
        <v>36.4</v>
      </c>
      <c r="K13" s="21">
        <v>1.0900000000000001</v>
      </c>
      <c r="L13" s="21">
        <v>0.74</v>
      </c>
      <c r="M13" s="21">
        <v>35.39</v>
      </c>
      <c r="N13" s="21">
        <v>6.56</v>
      </c>
      <c r="O13" s="46">
        <v>2.8000000000000001E-2</v>
      </c>
      <c r="P13" s="21">
        <v>0.43</v>
      </c>
      <c r="Q13" s="21">
        <v>7.0000000000000007E-2</v>
      </c>
      <c r="R13" s="21">
        <v>16.12</v>
      </c>
      <c r="S13" s="46">
        <v>0.11700000000000001</v>
      </c>
      <c r="T13" s="21">
        <v>99.73</v>
      </c>
      <c r="U13" s="20" t="s">
        <v>494</v>
      </c>
      <c r="V13" s="21" t="s">
        <v>497</v>
      </c>
      <c r="W13" s="22">
        <v>119</v>
      </c>
      <c r="X13" s="22" t="s">
        <v>495</v>
      </c>
      <c r="Y13" s="46" t="s">
        <v>496</v>
      </c>
      <c r="Z13" s="20">
        <v>16.7</v>
      </c>
      <c r="AA13" s="22" t="s">
        <v>495</v>
      </c>
      <c r="AB13" s="22" t="s">
        <v>501</v>
      </c>
      <c r="AC13" s="20">
        <v>0.6</v>
      </c>
      <c r="AD13" s="22" t="s">
        <v>503</v>
      </c>
      <c r="AE13" s="20">
        <v>0.8</v>
      </c>
      <c r="AF13" s="20">
        <v>0.4</v>
      </c>
      <c r="AG13" s="21">
        <v>0.28000000000000003</v>
      </c>
      <c r="AH13" s="22">
        <v>3</v>
      </c>
      <c r="AI13" s="20">
        <v>0.9</v>
      </c>
      <c r="AJ13" s="21" t="s">
        <v>495</v>
      </c>
      <c r="AK13" s="20">
        <v>2.2000000000000002</v>
      </c>
      <c r="AL13" s="20">
        <v>0.2</v>
      </c>
      <c r="AM13" s="21" t="s">
        <v>499</v>
      </c>
      <c r="AN13" s="20">
        <v>8</v>
      </c>
      <c r="AO13" s="21">
        <v>0.08</v>
      </c>
      <c r="AP13" s="21" t="s">
        <v>500</v>
      </c>
      <c r="AQ13" s="22">
        <v>2</v>
      </c>
      <c r="AR13" s="21">
        <v>7.1</v>
      </c>
      <c r="AS13" s="22" t="s">
        <v>501</v>
      </c>
      <c r="AT13" s="22">
        <v>8</v>
      </c>
      <c r="AU13" s="21">
        <v>1.94</v>
      </c>
      <c r="AV13" s="22">
        <v>18</v>
      </c>
      <c r="AW13" s="21" t="s">
        <v>494</v>
      </c>
      <c r="AX13" s="22">
        <v>2</v>
      </c>
      <c r="AY13" s="20">
        <v>1.2</v>
      </c>
      <c r="AZ13" s="22">
        <v>2</v>
      </c>
      <c r="BA13" s="22">
        <v>142</v>
      </c>
      <c r="BB13" s="20">
        <v>0.1</v>
      </c>
      <c r="BC13" s="20">
        <v>0.1</v>
      </c>
      <c r="BD13" s="20">
        <v>2.7</v>
      </c>
      <c r="BE13" s="20">
        <v>0.1</v>
      </c>
      <c r="BF13" s="21">
        <v>7.0000000000000007E-2</v>
      </c>
      <c r="BG13" s="20">
        <v>1</v>
      </c>
      <c r="BH13" s="22">
        <v>16</v>
      </c>
      <c r="BI13" s="22" t="s">
        <v>495</v>
      </c>
      <c r="BJ13" s="22">
        <v>4</v>
      </c>
      <c r="BK13" s="20">
        <v>0.4</v>
      </c>
      <c r="BL13" s="22" t="s">
        <v>502</v>
      </c>
      <c r="BM13" s="22">
        <v>83</v>
      </c>
    </row>
    <row r="14" spans="1:66">
      <c r="A14" s="16" t="s">
        <v>325</v>
      </c>
      <c r="B14" s="16" t="s">
        <v>381</v>
      </c>
      <c r="C14" s="22">
        <v>639951</v>
      </c>
      <c r="D14" s="22">
        <v>5578517</v>
      </c>
      <c r="E14" s="21">
        <v>0.2</v>
      </c>
      <c r="F14" s="21">
        <v>0.3</v>
      </c>
      <c r="G14" s="16" t="s">
        <v>333</v>
      </c>
      <c r="H14" s="16" t="s">
        <v>381</v>
      </c>
      <c r="I14" s="21">
        <v>8.0399999999999991</v>
      </c>
      <c r="J14" s="21">
        <v>19.48</v>
      </c>
      <c r="K14" s="21">
        <v>3.12</v>
      </c>
      <c r="L14" s="21">
        <v>1.44</v>
      </c>
      <c r="M14" s="21">
        <v>27.42</v>
      </c>
      <c r="N14" s="21">
        <v>9.61</v>
      </c>
      <c r="O14" s="46">
        <v>3.7999999999999999E-2</v>
      </c>
      <c r="P14" s="21">
        <v>0.69</v>
      </c>
      <c r="Q14" s="21">
        <v>0.09</v>
      </c>
      <c r="R14" s="21">
        <v>29.46</v>
      </c>
      <c r="S14" s="46">
        <v>0.309</v>
      </c>
      <c r="T14" s="21">
        <v>99.7</v>
      </c>
      <c r="U14" s="20" t="s">
        <v>494</v>
      </c>
      <c r="V14" s="21" t="s">
        <v>497</v>
      </c>
      <c r="W14" s="22">
        <v>319</v>
      </c>
      <c r="X14" s="22" t="s">
        <v>495</v>
      </c>
      <c r="Y14" s="46" t="s">
        <v>496</v>
      </c>
      <c r="Z14" s="20">
        <v>40.6</v>
      </c>
      <c r="AA14" s="22">
        <v>7</v>
      </c>
      <c r="AB14" s="22">
        <v>60</v>
      </c>
      <c r="AC14" s="20">
        <v>2.7</v>
      </c>
      <c r="AD14" s="22">
        <v>20</v>
      </c>
      <c r="AE14" s="20">
        <v>2</v>
      </c>
      <c r="AF14" s="20">
        <v>1</v>
      </c>
      <c r="AG14" s="21">
        <v>0.65</v>
      </c>
      <c r="AH14" s="22">
        <v>12</v>
      </c>
      <c r="AI14" s="20">
        <v>2</v>
      </c>
      <c r="AJ14" s="21" t="s">
        <v>495</v>
      </c>
      <c r="AK14" s="20">
        <v>2.5</v>
      </c>
      <c r="AL14" s="20">
        <v>0.3</v>
      </c>
      <c r="AM14" s="21" t="s">
        <v>499</v>
      </c>
      <c r="AN14" s="20">
        <v>21.4</v>
      </c>
      <c r="AO14" s="21">
        <v>0.18</v>
      </c>
      <c r="AP14" s="21" t="s">
        <v>500</v>
      </c>
      <c r="AQ14" s="22">
        <v>5</v>
      </c>
      <c r="AR14" s="21">
        <v>16.100000000000001</v>
      </c>
      <c r="AS14" s="22">
        <v>40</v>
      </c>
      <c r="AT14" s="22">
        <v>12</v>
      </c>
      <c r="AU14" s="21">
        <v>4.63</v>
      </c>
      <c r="AV14" s="22">
        <v>52</v>
      </c>
      <c r="AW14" s="21" t="s">
        <v>494</v>
      </c>
      <c r="AX14" s="22">
        <v>7</v>
      </c>
      <c r="AY14" s="20">
        <v>3.2</v>
      </c>
      <c r="AZ14" s="22">
        <v>1</v>
      </c>
      <c r="BA14" s="22">
        <v>133</v>
      </c>
      <c r="BB14" s="20">
        <v>0.4</v>
      </c>
      <c r="BC14" s="20">
        <v>0.3</v>
      </c>
      <c r="BD14" s="20">
        <v>6.9</v>
      </c>
      <c r="BE14" s="20">
        <v>0.3</v>
      </c>
      <c r="BF14" s="21">
        <v>0.15</v>
      </c>
      <c r="BG14" s="20">
        <v>1.2</v>
      </c>
      <c r="BH14" s="22">
        <v>79</v>
      </c>
      <c r="BI14" s="22">
        <v>1</v>
      </c>
      <c r="BJ14" s="22">
        <v>9</v>
      </c>
      <c r="BK14" s="20">
        <v>0.9</v>
      </c>
      <c r="BL14" s="22">
        <v>50</v>
      </c>
      <c r="BM14" s="22">
        <v>93</v>
      </c>
    </row>
    <row r="15" spans="1:66">
      <c r="A15" s="16" t="s">
        <v>327</v>
      </c>
      <c r="B15" s="16" t="s">
        <v>382</v>
      </c>
      <c r="C15" s="22">
        <v>617818</v>
      </c>
      <c r="D15" s="22">
        <v>5578055</v>
      </c>
      <c r="E15" s="21">
        <v>1</v>
      </c>
      <c r="F15" s="21">
        <v>1.2</v>
      </c>
      <c r="G15" s="16" t="s">
        <v>110</v>
      </c>
      <c r="H15" s="16" t="s">
        <v>382</v>
      </c>
      <c r="I15" s="21">
        <v>5.1100000000000003</v>
      </c>
      <c r="J15" s="21">
        <v>23.58</v>
      </c>
      <c r="K15" s="21">
        <v>1.7</v>
      </c>
      <c r="L15" s="21">
        <v>1.1599999999999999</v>
      </c>
      <c r="M15" s="21">
        <v>31.06</v>
      </c>
      <c r="N15" s="21">
        <v>11.74</v>
      </c>
      <c r="O15" s="46">
        <v>3.3000000000000002E-2</v>
      </c>
      <c r="P15" s="21">
        <v>0.86</v>
      </c>
      <c r="Q15" s="21">
        <v>7.0000000000000007E-2</v>
      </c>
      <c r="R15" s="21">
        <v>24.61</v>
      </c>
      <c r="S15" s="46">
        <v>0.20599999999999999</v>
      </c>
      <c r="T15" s="21">
        <v>100.1</v>
      </c>
      <c r="U15" s="20" t="s">
        <v>494</v>
      </c>
      <c r="V15" s="21" t="s">
        <v>497</v>
      </c>
      <c r="W15" s="22">
        <v>248</v>
      </c>
      <c r="X15" s="22" t="s">
        <v>495</v>
      </c>
      <c r="Y15" s="46" t="s">
        <v>496</v>
      </c>
      <c r="Z15" s="20">
        <v>29</v>
      </c>
      <c r="AA15" s="22">
        <v>3</v>
      </c>
      <c r="AB15" s="22">
        <v>30</v>
      </c>
      <c r="AC15" s="20">
        <v>1.1000000000000001</v>
      </c>
      <c r="AD15" s="22">
        <v>10</v>
      </c>
      <c r="AE15" s="20">
        <v>1.3</v>
      </c>
      <c r="AF15" s="20">
        <v>0.6</v>
      </c>
      <c r="AG15" s="21">
        <v>0.43</v>
      </c>
      <c r="AH15" s="22">
        <v>7</v>
      </c>
      <c r="AI15" s="20">
        <v>1.4</v>
      </c>
      <c r="AJ15" s="21" t="s">
        <v>495</v>
      </c>
      <c r="AK15" s="20">
        <v>2.4</v>
      </c>
      <c r="AL15" s="20">
        <v>0.2</v>
      </c>
      <c r="AM15" s="21" t="s">
        <v>499</v>
      </c>
      <c r="AN15" s="20">
        <v>14.7</v>
      </c>
      <c r="AO15" s="21">
        <v>0.11</v>
      </c>
      <c r="AP15" s="21" t="s">
        <v>500</v>
      </c>
      <c r="AQ15" s="22">
        <v>3</v>
      </c>
      <c r="AR15" s="21">
        <v>11.6</v>
      </c>
      <c r="AS15" s="22" t="s">
        <v>501</v>
      </c>
      <c r="AT15" s="22">
        <v>8</v>
      </c>
      <c r="AU15" s="21">
        <v>3.33</v>
      </c>
      <c r="AV15" s="22">
        <v>33</v>
      </c>
      <c r="AW15" s="21" t="s">
        <v>494</v>
      </c>
      <c r="AX15" s="22">
        <v>4</v>
      </c>
      <c r="AY15" s="20">
        <v>2</v>
      </c>
      <c r="AZ15" s="22">
        <v>1</v>
      </c>
      <c r="BA15" s="22">
        <v>156</v>
      </c>
      <c r="BB15" s="20">
        <v>0.2</v>
      </c>
      <c r="BC15" s="20">
        <v>0.2</v>
      </c>
      <c r="BD15" s="20">
        <v>4.5</v>
      </c>
      <c r="BE15" s="20">
        <v>0.2</v>
      </c>
      <c r="BF15" s="21">
        <v>0.09</v>
      </c>
      <c r="BG15" s="20">
        <v>0.8</v>
      </c>
      <c r="BH15" s="22">
        <v>28</v>
      </c>
      <c r="BI15" s="22" t="s">
        <v>495</v>
      </c>
      <c r="BJ15" s="22">
        <v>6</v>
      </c>
      <c r="BK15" s="20">
        <v>0.6</v>
      </c>
      <c r="BL15" s="22" t="s">
        <v>502</v>
      </c>
      <c r="BM15" s="22">
        <v>90</v>
      </c>
    </row>
    <row r="16" spans="1:66">
      <c r="A16" s="16" t="s">
        <v>363</v>
      </c>
      <c r="B16" s="16" t="s">
        <v>367</v>
      </c>
      <c r="C16" s="22">
        <v>655819.26</v>
      </c>
      <c r="D16" s="22">
        <v>5478159.9699999997</v>
      </c>
      <c r="E16" s="21">
        <v>0.6</v>
      </c>
      <c r="F16" s="21">
        <v>0.8</v>
      </c>
      <c r="G16" s="16" t="s">
        <v>371</v>
      </c>
      <c r="H16" s="16" t="s">
        <v>367</v>
      </c>
      <c r="I16" s="21">
        <v>7.81</v>
      </c>
      <c r="J16" s="21">
        <v>15.34</v>
      </c>
      <c r="K16" s="21">
        <v>2.57</v>
      </c>
      <c r="L16" s="21">
        <v>1.74</v>
      </c>
      <c r="M16" s="21">
        <v>18.77</v>
      </c>
      <c r="N16" s="21">
        <v>6.26</v>
      </c>
      <c r="O16" s="46">
        <v>4.4999999999999998E-2</v>
      </c>
      <c r="P16" s="21">
        <v>1.45</v>
      </c>
      <c r="Q16" s="21">
        <v>0.11</v>
      </c>
      <c r="R16" s="21">
        <v>46.08</v>
      </c>
      <c r="S16" s="46">
        <v>0.4</v>
      </c>
      <c r="T16" s="21">
        <v>100.6</v>
      </c>
      <c r="U16" s="20" t="s">
        <v>494</v>
      </c>
      <c r="V16" s="21" t="s">
        <v>497</v>
      </c>
      <c r="W16" s="22">
        <v>440</v>
      </c>
      <c r="X16" s="22" t="s">
        <v>495</v>
      </c>
      <c r="Y16" s="46" t="s">
        <v>496</v>
      </c>
      <c r="Z16" s="20">
        <v>50.9</v>
      </c>
      <c r="AA16" s="22">
        <v>4</v>
      </c>
      <c r="AB16" s="22">
        <v>40</v>
      </c>
      <c r="AC16" s="20">
        <v>1.7</v>
      </c>
      <c r="AD16" s="22">
        <v>10</v>
      </c>
      <c r="AE16" s="20">
        <v>2.7</v>
      </c>
      <c r="AF16" s="20">
        <v>1.5</v>
      </c>
      <c r="AG16" s="21">
        <v>0.83</v>
      </c>
      <c r="AH16" s="22">
        <v>11</v>
      </c>
      <c r="AI16" s="20">
        <v>2.9</v>
      </c>
      <c r="AJ16" s="21" t="s">
        <v>495</v>
      </c>
      <c r="AK16" s="20">
        <v>5.4</v>
      </c>
      <c r="AL16" s="20">
        <v>0.5</v>
      </c>
      <c r="AM16" s="21" t="s">
        <v>499</v>
      </c>
      <c r="AN16" s="20">
        <v>24.6</v>
      </c>
      <c r="AO16" s="21">
        <v>0.22</v>
      </c>
      <c r="AP16" s="21" t="s">
        <v>500</v>
      </c>
      <c r="AQ16" s="22">
        <v>7</v>
      </c>
      <c r="AR16" s="21">
        <v>20.8</v>
      </c>
      <c r="AS16" s="22" t="s">
        <v>501</v>
      </c>
      <c r="AT16" s="22">
        <v>13</v>
      </c>
      <c r="AU16" s="21">
        <v>5.81</v>
      </c>
      <c r="AV16" s="22">
        <v>53</v>
      </c>
      <c r="AW16" s="21" t="s">
        <v>494</v>
      </c>
      <c r="AX16" s="22">
        <v>6</v>
      </c>
      <c r="AY16" s="20">
        <v>4.0999999999999996</v>
      </c>
      <c r="AZ16" s="22">
        <v>1</v>
      </c>
      <c r="BA16" s="22">
        <v>205</v>
      </c>
      <c r="BB16" s="20">
        <v>0.5</v>
      </c>
      <c r="BC16" s="20">
        <v>0.5</v>
      </c>
      <c r="BD16" s="20">
        <v>7.6</v>
      </c>
      <c r="BE16" s="20">
        <v>0.3</v>
      </c>
      <c r="BF16" s="21">
        <v>0.22</v>
      </c>
      <c r="BG16" s="20">
        <v>1.8</v>
      </c>
      <c r="BH16" s="22">
        <v>51</v>
      </c>
      <c r="BI16" s="22" t="s">
        <v>495</v>
      </c>
      <c r="BJ16" s="22">
        <v>14</v>
      </c>
      <c r="BK16" s="20">
        <v>1.4</v>
      </c>
      <c r="BL16" s="22">
        <v>40</v>
      </c>
      <c r="BM16" s="22">
        <v>219</v>
      </c>
    </row>
    <row r="17" spans="1:65">
      <c r="A17" s="16" t="s">
        <v>363</v>
      </c>
      <c r="B17" s="16" t="s">
        <v>368</v>
      </c>
      <c r="C17" s="22">
        <v>655819.26</v>
      </c>
      <c r="D17" s="22">
        <v>5478159.9699999997</v>
      </c>
      <c r="E17" s="21">
        <v>2.1</v>
      </c>
      <c r="F17" s="21">
        <v>2.2999999999999998</v>
      </c>
      <c r="G17" s="16" t="s">
        <v>210</v>
      </c>
      <c r="H17" s="16" t="s">
        <v>368</v>
      </c>
      <c r="I17" s="21">
        <v>8</v>
      </c>
      <c r="J17" s="21">
        <v>14.43</v>
      </c>
      <c r="K17" s="21">
        <v>2.5</v>
      </c>
      <c r="L17" s="21">
        <v>1.72</v>
      </c>
      <c r="M17" s="21">
        <v>17.489999999999998</v>
      </c>
      <c r="N17" s="21">
        <v>6.04</v>
      </c>
      <c r="O17" s="46">
        <v>4.7E-2</v>
      </c>
      <c r="P17" s="21">
        <v>1.5</v>
      </c>
      <c r="Q17" s="21">
        <v>0.13</v>
      </c>
      <c r="R17" s="21">
        <v>48.38</v>
      </c>
      <c r="S17" s="46">
        <v>0.40799999999999997</v>
      </c>
      <c r="T17" s="21">
        <v>100.7</v>
      </c>
      <c r="U17" s="20" t="s">
        <v>494</v>
      </c>
      <c r="V17" s="21" t="s">
        <v>497</v>
      </c>
      <c r="W17" s="22">
        <v>434</v>
      </c>
      <c r="X17" s="22">
        <v>1</v>
      </c>
      <c r="Y17" s="46" t="s">
        <v>496</v>
      </c>
      <c r="Z17" s="20">
        <v>50.6</v>
      </c>
      <c r="AA17" s="22">
        <v>4</v>
      </c>
      <c r="AB17" s="22">
        <v>40</v>
      </c>
      <c r="AC17" s="20">
        <v>1.5</v>
      </c>
      <c r="AD17" s="22">
        <v>10</v>
      </c>
      <c r="AE17" s="20">
        <v>2.6</v>
      </c>
      <c r="AF17" s="20">
        <v>1.5</v>
      </c>
      <c r="AG17" s="21">
        <v>0.84</v>
      </c>
      <c r="AH17" s="22">
        <v>10</v>
      </c>
      <c r="AI17" s="20">
        <v>3</v>
      </c>
      <c r="AJ17" s="21" t="s">
        <v>495</v>
      </c>
      <c r="AK17" s="20">
        <v>5.8</v>
      </c>
      <c r="AL17" s="20">
        <v>0.5</v>
      </c>
      <c r="AM17" s="21" t="s">
        <v>499</v>
      </c>
      <c r="AN17" s="20">
        <v>23.6</v>
      </c>
      <c r="AO17" s="21">
        <v>0.24</v>
      </c>
      <c r="AP17" s="21" t="s">
        <v>500</v>
      </c>
      <c r="AQ17" s="22">
        <v>7</v>
      </c>
      <c r="AR17" s="21">
        <v>20.9</v>
      </c>
      <c r="AS17" s="22" t="s">
        <v>501</v>
      </c>
      <c r="AT17" s="22">
        <v>12</v>
      </c>
      <c r="AU17" s="21">
        <v>5.83</v>
      </c>
      <c r="AV17" s="22">
        <v>52</v>
      </c>
      <c r="AW17" s="21" t="s">
        <v>494</v>
      </c>
      <c r="AX17" s="22">
        <v>6</v>
      </c>
      <c r="AY17" s="20">
        <v>4.0999999999999996</v>
      </c>
      <c r="AZ17" s="22">
        <v>1</v>
      </c>
      <c r="BA17" s="22">
        <v>208</v>
      </c>
      <c r="BB17" s="20">
        <v>0.5</v>
      </c>
      <c r="BC17" s="20">
        <v>0.5</v>
      </c>
      <c r="BD17" s="20">
        <v>7.7</v>
      </c>
      <c r="BE17" s="20">
        <v>0.3</v>
      </c>
      <c r="BF17" s="21">
        <v>0.23</v>
      </c>
      <c r="BG17" s="20">
        <v>1.8</v>
      </c>
      <c r="BH17" s="22">
        <v>50</v>
      </c>
      <c r="BI17" s="22" t="s">
        <v>495</v>
      </c>
      <c r="BJ17" s="22">
        <v>14</v>
      </c>
      <c r="BK17" s="20">
        <v>1.5</v>
      </c>
      <c r="BL17" s="22">
        <v>30</v>
      </c>
      <c r="BM17" s="22">
        <v>245</v>
      </c>
    </row>
    <row r="18" spans="1:65">
      <c r="A18" s="17" t="s">
        <v>364</v>
      </c>
      <c r="B18" s="17" t="s">
        <v>365</v>
      </c>
      <c r="C18" s="96">
        <v>655249.64</v>
      </c>
      <c r="D18" s="96">
        <v>5479074.5999999996</v>
      </c>
      <c r="E18" s="98">
        <v>1.5</v>
      </c>
      <c r="F18" s="98">
        <v>1.7</v>
      </c>
      <c r="G18" s="17" t="s">
        <v>110</v>
      </c>
      <c r="H18" s="17" t="s">
        <v>365</v>
      </c>
      <c r="I18" s="98">
        <v>6.11</v>
      </c>
      <c r="J18" s="98">
        <v>21.45</v>
      </c>
      <c r="K18" s="98">
        <v>2.04</v>
      </c>
      <c r="L18" s="98">
        <v>1.33</v>
      </c>
      <c r="M18" s="98">
        <v>28.48</v>
      </c>
      <c r="N18" s="98">
        <v>10.74</v>
      </c>
      <c r="O18" s="116">
        <v>3.5999999999999997E-2</v>
      </c>
      <c r="P18" s="98">
        <v>0.95</v>
      </c>
      <c r="Q18" s="98">
        <v>0.08</v>
      </c>
      <c r="R18" s="98">
        <v>29.39</v>
      </c>
      <c r="S18" s="116">
        <v>0.249</v>
      </c>
      <c r="T18" s="98">
        <v>100.8</v>
      </c>
      <c r="U18" s="97" t="s">
        <v>494</v>
      </c>
      <c r="V18" s="98" t="s">
        <v>497</v>
      </c>
      <c r="W18" s="96">
        <v>287</v>
      </c>
      <c r="X18" s="96" t="s">
        <v>495</v>
      </c>
      <c r="Y18" s="116" t="s">
        <v>496</v>
      </c>
      <c r="Z18" s="97">
        <v>31.8</v>
      </c>
      <c r="AA18" s="96">
        <v>3</v>
      </c>
      <c r="AB18" s="96">
        <v>30</v>
      </c>
      <c r="AC18" s="97">
        <v>1.5</v>
      </c>
      <c r="AD18" s="96">
        <v>10</v>
      </c>
      <c r="AE18" s="97">
        <v>1.6</v>
      </c>
      <c r="AF18" s="97">
        <v>0.8</v>
      </c>
      <c r="AG18" s="98">
        <v>0.5</v>
      </c>
      <c r="AH18" s="96">
        <v>8</v>
      </c>
      <c r="AI18" s="97">
        <v>1.8</v>
      </c>
      <c r="AJ18" s="98" t="s">
        <v>495</v>
      </c>
      <c r="AK18" s="97">
        <v>2.7</v>
      </c>
      <c r="AL18" s="97">
        <v>0.3</v>
      </c>
      <c r="AM18" s="98" t="s">
        <v>499</v>
      </c>
      <c r="AN18" s="97">
        <v>16.399999999999999</v>
      </c>
      <c r="AO18" s="98">
        <v>0.14000000000000001</v>
      </c>
      <c r="AP18" s="98" t="s">
        <v>500</v>
      </c>
      <c r="AQ18" s="96">
        <v>5</v>
      </c>
      <c r="AR18" s="98">
        <v>12.9</v>
      </c>
      <c r="AS18" s="96" t="s">
        <v>501</v>
      </c>
      <c r="AT18" s="96">
        <v>8</v>
      </c>
      <c r="AU18" s="98">
        <v>3.77</v>
      </c>
      <c r="AV18" s="96">
        <v>39</v>
      </c>
      <c r="AW18" s="98" t="s">
        <v>494</v>
      </c>
      <c r="AX18" s="96">
        <v>4</v>
      </c>
      <c r="AY18" s="97">
        <v>2.7</v>
      </c>
      <c r="AZ18" s="96">
        <v>1</v>
      </c>
      <c r="BA18" s="96">
        <v>164</v>
      </c>
      <c r="BB18" s="97">
        <v>0.3</v>
      </c>
      <c r="BC18" s="97">
        <v>0.3</v>
      </c>
      <c r="BD18" s="97">
        <v>5.4</v>
      </c>
      <c r="BE18" s="97">
        <v>0.2</v>
      </c>
      <c r="BF18" s="98">
        <v>0.13</v>
      </c>
      <c r="BG18" s="97">
        <v>1.4</v>
      </c>
      <c r="BH18" s="96">
        <v>42</v>
      </c>
      <c r="BI18" s="96" t="s">
        <v>495</v>
      </c>
      <c r="BJ18" s="96">
        <v>8</v>
      </c>
      <c r="BK18" s="97">
        <v>0.9</v>
      </c>
      <c r="BL18" s="96" t="s">
        <v>502</v>
      </c>
      <c r="BM18" s="96">
        <v>112</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E2854-F328-48A8-93CA-9DEFCC45AD57}">
  <dimension ref="A1:DQ79"/>
  <sheetViews>
    <sheetView zoomScaleNormal="100" workbookViewId="0">
      <pane xSplit="1" topLeftCell="B1" activePane="topRight" state="frozen"/>
      <selection pane="topRight"/>
    </sheetView>
  </sheetViews>
  <sheetFormatPr defaultColWidth="9" defaultRowHeight="13.8"/>
  <cols>
    <col min="1" max="1" width="28.625" style="16" customWidth="1"/>
    <col min="2" max="2" width="34.125" style="16" bestFit="1" customWidth="1"/>
    <col min="3" max="3" width="9.75" style="21" bestFit="1" customWidth="1"/>
    <col min="4" max="4" width="8.75" style="21" bestFit="1" customWidth="1"/>
    <col min="5" max="5" width="9.75" style="21" bestFit="1" customWidth="1"/>
    <col min="6" max="6" width="8.25" style="21" bestFit="1" customWidth="1"/>
    <col min="7" max="7" width="12.25" style="21" bestFit="1" customWidth="1"/>
    <col min="8" max="8" width="9.25" style="46" bestFit="1" customWidth="1"/>
    <col min="9" max="10" width="9.25" style="21" bestFit="1" customWidth="1"/>
    <col min="11" max="11" width="9" style="21" bestFit="1" customWidth="1"/>
    <col min="12" max="12" width="8.75" style="46" bestFit="1" customWidth="1"/>
    <col min="13" max="13" width="8.75" style="20" bestFit="1" customWidth="1"/>
    <col min="14" max="14" width="9.25" style="21" bestFit="1" customWidth="1"/>
    <col min="15" max="15" width="8.25" style="16" bestFit="1" customWidth="1"/>
    <col min="16" max="16" width="7.25" style="22" bestFit="1" customWidth="1"/>
    <col min="17" max="17" width="8.25" style="20" bestFit="1" customWidth="1"/>
    <col min="18" max="18" width="7.75" style="20" bestFit="1" customWidth="1"/>
    <col min="19" max="19" width="7" style="20" bestFit="1" customWidth="1"/>
    <col min="20" max="20" width="7.25" style="22" bestFit="1" customWidth="1"/>
    <col min="21" max="21" width="7.75" style="22" bestFit="1" customWidth="1"/>
    <col min="22" max="22" width="7.125" style="20" bestFit="1" customWidth="1"/>
    <col min="23" max="23" width="7.75" style="22" bestFit="1" customWidth="1"/>
    <col min="24" max="25" width="7.75" style="20" bestFit="1" customWidth="1"/>
    <col min="26" max="26" width="7.125" style="21" bestFit="1" customWidth="1"/>
    <col min="27" max="27" width="7.25" style="22" bestFit="1" customWidth="1"/>
    <col min="28" max="28" width="7.75" style="20" bestFit="1" customWidth="1"/>
    <col min="29" max="29" width="7.75" style="22" bestFit="1" customWidth="1"/>
    <col min="30" max="30" width="7.75" style="20" bestFit="1" customWidth="1"/>
    <col min="31" max="31" width="7.25" style="20" bestFit="1" customWidth="1"/>
    <col min="32" max="32" width="7.75" style="20" bestFit="1" customWidth="1"/>
    <col min="33" max="33" width="7" style="20" bestFit="1" customWidth="1"/>
    <col min="34" max="34" width="7.25" style="21" bestFit="1" customWidth="1"/>
    <col min="35" max="35" width="7.75" style="22" bestFit="1" customWidth="1"/>
    <col min="36" max="36" width="8.25" style="22" bestFit="1" customWidth="1"/>
    <col min="37" max="37" width="7.875" style="20" bestFit="1" customWidth="1"/>
    <col min="38" max="38" width="7.875" style="22" bestFit="1" customWidth="1"/>
    <col min="39" max="39" width="7.25" style="22" bestFit="1" customWidth="1"/>
    <col min="40" max="40" width="7.75" style="21" bestFit="1" customWidth="1"/>
    <col min="41" max="41" width="7.25" style="22" bestFit="1" customWidth="1"/>
    <col min="42" max="42" width="7.75" style="21" bestFit="1" customWidth="1"/>
    <col min="43" max="43" width="7.25" style="22" bestFit="1" customWidth="1"/>
    <col min="44" max="44" width="7.25" style="20" bestFit="1" customWidth="1"/>
    <col min="45" max="45" width="8" style="22" bestFit="1" customWidth="1"/>
    <col min="46" max="46" width="7.25" style="22" bestFit="1" customWidth="1"/>
    <col min="47" max="47" width="7.125" style="20" bestFit="1" customWidth="1"/>
    <col min="48" max="48" width="7.25" style="20" bestFit="1" customWidth="1"/>
    <col min="49" max="49" width="8.25" style="20" customWidth="1"/>
    <col min="50" max="50" width="7.25" style="20" bestFit="1" customWidth="1"/>
    <col min="51" max="51" width="8" style="21" bestFit="1" customWidth="1"/>
    <col min="52" max="52" width="8" style="20" bestFit="1" customWidth="1"/>
    <col min="53" max="53" width="6.75" style="22" bestFit="1" customWidth="1"/>
    <col min="54" max="54" width="7.75" style="21" bestFit="1" customWidth="1"/>
    <col min="55" max="55" width="7.25" style="22" bestFit="1" customWidth="1"/>
    <col min="56" max="56" width="7.25" style="21" bestFit="1" customWidth="1"/>
    <col min="57" max="57" width="7.75" style="22" bestFit="1" customWidth="1"/>
    <col min="58" max="58" width="7.25" style="22" bestFit="1" customWidth="1"/>
    <col min="59" max="16384" width="9" style="6"/>
  </cols>
  <sheetData>
    <row r="1" spans="1:121" s="21" customFormat="1" ht="21" customHeight="1">
      <c r="A1" s="202" t="s">
        <v>733</v>
      </c>
      <c r="B1" s="16"/>
      <c r="H1" s="46"/>
      <c r="L1" s="46"/>
      <c r="M1" s="20"/>
      <c r="O1" s="16"/>
      <c r="P1" s="22"/>
      <c r="Q1" s="20"/>
      <c r="R1" s="20"/>
      <c r="S1" s="20"/>
      <c r="T1" s="22"/>
      <c r="U1" s="22"/>
      <c r="V1" s="20"/>
      <c r="W1" s="22"/>
      <c r="X1" s="20"/>
      <c r="Y1" s="20"/>
      <c r="AA1" s="22"/>
      <c r="AB1" s="20"/>
      <c r="AC1" s="22"/>
      <c r="AD1" s="20"/>
      <c r="AE1" s="20"/>
      <c r="AF1" s="20"/>
      <c r="AG1" s="20"/>
      <c r="AI1" s="22"/>
      <c r="AJ1" s="22"/>
      <c r="AK1" s="20"/>
      <c r="AL1" s="22"/>
      <c r="AM1" s="22"/>
      <c r="AO1" s="22"/>
      <c r="AQ1" s="22"/>
      <c r="AR1" s="20"/>
      <c r="AS1" s="22"/>
      <c r="AT1" s="22"/>
      <c r="AU1" s="20"/>
      <c r="AV1" s="20"/>
      <c r="AW1" s="20"/>
      <c r="AX1" s="20"/>
      <c r="AZ1" s="20"/>
      <c r="BA1" s="22"/>
      <c r="BC1" s="22"/>
      <c r="BE1" s="22"/>
      <c r="BF1" s="22"/>
    </row>
    <row r="2" spans="1:121" s="16" customFormat="1" ht="15">
      <c r="A2" s="13" t="s">
        <v>102</v>
      </c>
      <c r="B2" s="13" t="s">
        <v>506</v>
      </c>
      <c r="C2" s="39" t="s">
        <v>507</v>
      </c>
      <c r="D2" s="39" t="s">
        <v>167</v>
      </c>
      <c r="E2" s="39" t="s">
        <v>508</v>
      </c>
      <c r="F2" s="39" t="s">
        <v>509</v>
      </c>
      <c r="G2" s="39" t="s">
        <v>168</v>
      </c>
      <c r="H2" s="38" t="s">
        <v>169</v>
      </c>
      <c r="I2" s="39" t="s">
        <v>188</v>
      </c>
      <c r="J2" s="39" t="s">
        <v>510</v>
      </c>
      <c r="K2" s="39" t="s">
        <v>511</v>
      </c>
      <c r="L2" s="38" t="s">
        <v>512</v>
      </c>
      <c r="M2" s="40" t="s">
        <v>192</v>
      </c>
      <c r="N2" s="40" t="s">
        <v>31</v>
      </c>
      <c r="O2" s="40" t="s">
        <v>32</v>
      </c>
      <c r="P2" s="36" t="s">
        <v>33</v>
      </c>
      <c r="Q2" s="40" t="s">
        <v>135</v>
      </c>
      <c r="R2" s="40" t="s">
        <v>153</v>
      </c>
      <c r="S2" s="40" t="s">
        <v>50</v>
      </c>
      <c r="T2" s="36" t="s">
        <v>34</v>
      </c>
      <c r="U2" s="36" t="s">
        <v>35</v>
      </c>
      <c r="V2" s="40" t="s">
        <v>36</v>
      </c>
      <c r="W2" s="36" t="s">
        <v>137</v>
      </c>
      <c r="X2" s="40" t="s">
        <v>145</v>
      </c>
      <c r="Y2" s="40" t="s">
        <v>147</v>
      </c>
      <c r="Z2" s="39" t="s">
        <v>53</v>
      </c>
      <c r="AA2" s="36" t="s">
        <v>138</v>
      </c>
      <c r="AB2" s="40" t="s">
        <v>144</v>
      </c>
      <c r="AC2" s="36" t="s">
        <v>139</v>
      </c>
      <c r="AD2" s="40" t="s">
        <v>37</v>
      </c>
      <c r="AE2" s="40" t="s">
        <v>146</v>
      </c>
      <c r="AF2" s="39" t="s">
        <v>505</v>
      </c>
      <c r="AG2" s="40" t="s">
        <v>49</v>
      </c>
      <c r="AH2" s="39" t="s">
        <v>56</v>
      </c>
      <c r="AI2" s="36" t="s">
        <v>38</v>
      </c>
      <c r="AJ2" s="36" t="s">
        <v>148</v>
      </c>
      <c r="AK2" s="40" t="s">
        <v>51</v>
      </c>
      <c r="AL2" s="36" t="s">
        <v>39</v>
      </c>
      <c r="AM2" s="36" t="s">
        <v>152</v>
      </c>
      <c r="AN2" s="39" t="s">
        <v>143</v>
      </c>
      <c r="AO2" s="36" t="s">
        <v>40</v>
      </c>
      <c r="AP2" s="36" t="s">
        <v>41</v>
      </c>
      <c r="AQ2" s="36" t="s">
        <v>42</v>
      </c>
      <c r="AR2" s="40" t="s">
        <v>52</v>
      </c>
      <c r="AS2" s="36" t="s">
        <v>150</v>
      </c>
      <c r="AT2" s="36" t="s">
        <v>140</v>
      </c>
      <c r="AU2" s="40" t="s">
        <v>44</v>
      </c>
      <c r="AV2" s="40" t="s">
        <v>54</v>
      </c>
      <c r="AW2" s="40" t="s">
        <v>45</v>
      </c>
      <c r="AX2" s="40" t="s">
        <v>504</v>
      </c>
      <c r="AY2" s="39" t="s">
        <v>193</v>
      </c>
      <c r="AZ2" s="40" t="s">
        <v>46</v>
      </c>
      <c r="BA2" s="36" t="s">
        <v>136</v>
      </c>
      <c r="BB2" s="36" t="s">
        <v>47</v>
      </c>
      <c r="BC2" s="36" t="s">
        <v>141</v>
      </c>
      <c r="BD2" s="39" t="s">
        <v>55</v>
      </c>
      <c r="BE2" s="36" t="s">
        <v>48</v>
      </c>
      <c r="BF2" s="36" t="s">
        <v>142</v>
      </c>
    </row>
    <row r="3" spans="1:121">
      <c r="A3" s="61" t="s">
        <v>518</v>
      </c>
      <c r="B3" s="61" t="s">
        <v>520</v>
      </c>
      <c r="C3" s="121">
        <v>14.32</v>
      </c>
      <c r="D3" s="121">
        <v>7.18</v>
      </c>
      <c r="E3" s="121"/>
      <c r="F3" s="121">
        <v>4.29</v>
      </c>
      <c r="G3" s="121">
        <v>3.24</v>
      </c>
      <c r="H3" s="120">
        <v>0.13100000000000001</v>
      </c>
      <c r="I3" s="121">
        <v>4.13</v>
      </c>
      <c r="J3" s="121">
        <v>1.99</v>
      </c>
      <c r="K3" s="121">
        <v>50.33</v>
      </c>
      <c r="L3" s="120">
        <v>1.821</v>
      </c>
      <c r="M3" s="89"/>
      <c r="N3" s="61"/>
      <c r="O3" s="61"/>
      <c r="P3" s="81">
        <v>6380</v>
      </c>
      <c r="Q3" s="89">
        <v>5</v>
      </c>
      <c r="R3" s="61"/>
      <c r="S3" s="89">
        <v>486</v>
      </c>
      <c r="T3" s="81">
        <v>23</v>
      </c>
      <c r="U3" s="61"/>
      <c r="V3" s="89">
        <v>0.6</v>
      </c>
      <c r="W3" s="81">
        <v>40</v>
      </c>
      <c r="X3" s="89">
        <v>11.9</v>
      </c>
      <c r="Y3" s="89">
        <v>5.6</v>
      </c>
      <c r="Z3" s="61">
        <v>7.53</v>
      </c>
      <c r="AA3" s="81">
        <v>23</v>
      </c>
      <c r="AB3" s="89">
        <v>19.3</v>
      </c>
      <c r="AC3" s="81"/>
      <c r="AD3" s="89"/>
      <c r="AE3" s="89">
        <v>2.1</v>
      </c>
      <c r="AF3" s="61"/>
      <c r="AG3" s="89">
        <v>242</v>
      </c>
      <c r="AH3" s="121"/>
      <c r="AI3" s="81">
        <v>9</v>
      </c>
      <c r="AJ3" s="81">
        <v>22</v>
      </c>
      <c r="AK3" s="89">
        <v>210</v>
      </c>
      <c r="AL3" s="61">
        <v>90</v>
      </c>
      <c r="AM3" s="81"/>
      <c r="AN3" s="121">
        <v>55.6</v>
      </c>
      <c r="AO3" s="81">
        <v>77</v>
      </c>
      <c r="AP3" s="61">
        <v>1</v>
      </c>
      <c r="AQ3" s="81">
        <v>13</v>
      </c>
      <c r="AR3" s="89">
        <v>31.6</v>
      </c>
      <c r="AS3" s="81">
        <v>3</v>
      </c>
      <c r="AT3" s="61">
        <v>3022</v>
      </c>
      <c r="AU3" s="89">
        <v>1.1000000000000001</v>
      </c>
      <c r="AV3" s="89">
        <v>2.2999999999999998</v>
      </c>
      <c r="AW3" s="89">
        <v>26</v>
      </c>
      <c r="AX3" s="89"/>
      <c r="AY3" s="121">
        <v>0.79</v>
      </c>
      <c r="AZ3" s="89">
        <v>5.5</v>
      </c>
      <c r="BA3" s="81">
        <v>140</v>
      </c>
      <c r="BB3" s="61"/>
      <c r="BC3" s="81">
        <v>99</v>
      </c>
      <c r="BD3" s="121">
        <v>5.0999999999999996</v>
      </c>
      <c r="BE3" s="81">
        <v>120</v>
      </c>
      <c r="BF3" s="81"/>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126"/>
    </row>
    <row r="4" spans="1:121">
      <c r="A4" s="61" t="s">
        <v>518</v>
      </c>
      <c r="B4" s="61" t="s">
        <v>520</v>
      </c>
      <c r="C4" s="121">
        <v>13.87</v>
      </c>
      <c r="D4" s="121">
        <v>7.17</v>
      </c>
      <c r="E4" s="121"/>
      <c r="F4" s="121">
        <v>4.08</v>
      </c>
      <c r="G4" s="121">
        <v>3.18</v>
      </c>
      <c r="H4" s="120">
        <v>0.128</v>
      </c>
      <c r="I4" s="121">
        <v>4.03</v>
      </c>
      <c r="J4" s="121">
        <v>1.93</v>
      </c>
      <c r="K4" s="121">
        <v>49.47</v>
      </c>
      <c r="L4" s="120">
        <v>1.762</v>
      </c>
      <c r="M4" s="89"/>
      <c r="N4" s="61"/>
      <c r="O4" s="61"/>
      <c r="P4" s="81">
        <v>6153</v>
      </c>
      <c r="Q4" s="89">
        <v>5</v>
      </c>
      <c r="R4" s="61"/>
      <c r="S4" s="89"/>
      <c r="T4" s="81"/>
      <c r="U4" s="61"/>
      <c r="V4" s="89"/>
      <c r="W4" s="81"/>
      <c r="X4" s="89"/>
      <c r="Y4" s="89"/>
      <c r="Z4" s="61"/>
      <c r="AA4" s="81"/>
      <c r="AB4" s="89"/>
      <c r="AC4" s="81"/>
      <c r="AD4" s="89"/>
      <c r="AE4" s="89"/>
      <c r="AF4" s="61"/>
      <c r="AG4" s="89"/>
      <c r="AH4" s="121"/>
      <c r="AI4" s="81"/>
      <c r="AJ4" s="81"/>
      <c r="AK4" s="89"/>
      <c r="AL4" s="61"/>
      <c r="AM4" s="81"/>
      <c r="AN4" s="121"/>
      <c r="AO4" s="81"/>
      <c r="AP4" s="61"/>
      <c r="AQ4" s="81">
        <v>12</v>
      </c>
      <c r="AR4" s="89"/>
      <c r="AS4" s="81"/>
      <c r="AT4" s="61">
        <v>2897</v>
      </c>
      <c r="AU4" s="89"/>
      <c r="AV4" s="89"/>
      <c r="AW4" s="89"/>
      <c r="AX4" s="89"/>
      <c r="AY4" s="121"/>
      <c r="AZ4" s="89"/>
      <c r="BA4" s="81">
        <v>140</v>
      </c>
      <c r="BB4" s="61"/>
      <c r="BC4" s="81">
        <v>52</v>
      </c>
      <c r="BD4" s="121"/>
      <c r="BE4" s="81"/>
      <c r="BF4" s="81"/>
      <c r="BG4" s="30"/>
      <c r="BH4" s="30"/>
      <c r="BI4" s="30"/>
      <c r="BJ4" s="30"/>
      <c r="BK4" s="30"/>
      <c r="BL4" s="30"/>
      <c r="BM4" s="30"/>
      <c r="BN4" s="30"/>
      <c r="BO4" s="30"/>
      <c r="BP4" s="30"/>
      <c r="BQ4" s="30"/>
      <c r="BR4" s="30"/>
      <c r="BS4" s="30"/>
      <c r="BT4" s="30"/>
      <c r="BU4" s="30"/>
      <c r="BV4" s="30"/>
      <c r="BW4" s="30"/>
      <c r="BX4" s="30"/>
      <c r="BY4" s="30"/>
      <c r="BZ4" s="30"/>
      <c r="CA4" s="30"/>
      <c r="CB4" s="30"/>
      <c r="CC4" s="30"/>
      <c r="CD4" s="30"/>
      <c r="CE4" s="30"/>
      <c r="CF4" s="30"/>
      <c r="CG4" s="30"/>
      <c r="CH4" s="30"/>
      <c r="CI4" s="30"/>
      <c r="CJ4" s="30"/>
      <c r="CK4" s="30"/>
      <c r="CL4" s="30"/>
      <c r="CM4" s="30"/>
      <c r="CN4" s="30"/>
      <c r="CO4" s="30"/>
      <c r="CP4" s="30"/>
      <c r="CQ4" s="30"/>
      <c r="CR4" s="30"/>
      <c r="CS4" s="30"/>
      <c r="CT4" s="30"/>
      <c r="CU4" s="30"/>
      <c r="CV4" s="30"/>
      <c r="CW4" s="30"/>
      <c r="CX4" s="30"/>
      <c r="CY4" s="30"/>
      <c r="CZ4" s="30"/>
      <c r="DA4" s="30"/>
      <c r="DB4" s="30"/>
      <c r="DC4" s="30"/>
      <c r="DD4" s="30"/>
      <c r="DE4" s="30"/>
      <c r="DF4" s="30"/>
      <c r="DG4" s="30"/>
      <c r="DH4" s="30"/>
      <c r="DI4" s="30"/>
      <c r="DJ4" s="30"/>
      <c r="DK4" s="30"/>
      <c r="DL4" s="30"/>
      <c r="DM4" s="30"/>
      <c r="DN4" s="30"/>
      <c r="DO4" s="30"/>
      <c r="DP4" s="30"/>
      <c r="DQ4" s="126"/>
    </row>
    <row r="5" spans="1:121">
      <c r="A5" s="61" t="s">
        <v>519</v>
      </c>
      <c r="B5" s="61" t="s">
        <v>521</v>
      </c>
      <c r="C5" s="121">
        <v>14.35</v>
      </c>
      <c r="D5" s="121">
        <v>7.12</v>
      </c>
      <c r="E5" s="121"/>
      <c r="F5" s="121">
        <v>4.17</v>
      </c>
      <c r="G5" s="121">
        <v>3.2349999999999999</v>
      </c>
      <c r="H5" s="120">
        <v>0.1283</v>
      </c>
      <c r="I5" s="121">
        <v>4.1500000000000004</v>
      </c>
      <c r="J5" s="121">
        <v>2.04</v>
      </c>
      <c r="K5" s="121">
        <v>50.1</v>
      </c>
      <c r="L5" s="120">
        <v>1.7769999999999999</v>
      </c>
      <c r="M5" s="89"/>
      <c r="N5" s="61"/>
      <c r="O5" s="61"/>
      <c r="P5" s="81">
        <v>6480</v>
      </c>
      <c r="Q5" s="89">
        <v>4.62</v>
      </c>
      <c r="R5" s="61"/>
      <c r="S5" s="89">
        <v>459</v>
      </c>
      <c r="T5" s="81">
        <v>23</v>
      </c>
      <c r="U5" s="61"/>
      <c r="V5" s="89">
        <v>0.61199999999999999</v>
      </c>
      <c r="W5" s="81">
        <v>37.9</v>
      </c>
      <c r="X5" s="89">
        <v>11.33</v>
      </c>
      <c r="Y5" s="89">
        <v>5.38</v>
      </c>
      <c r="Z5" s="61">
        <v>7.64</v>
      </c>
      <c r="AA5" s="81">
        <v>21.6</v>
      </c>
      <c r="AB5" s="89">
        <v>19.8</v>
      </c>
      <c r="AC5" s="81"/>
      <c r="AD5" s="89"/>
      <c r="AE5" s="89">
        <v>2.04</v>
      </c>
      <c r="AF5" s="61"/>
      <c r="AG5" s="89">
        <v>225</v>
      </c>
      <c r="AH5" s="121"/>
      <c r="AI5" s="81">
        <v>8.93</v>
      </c>
      <c r="AJ5" s="81">
        <v>22.2</v>
      </c>
      <c r="AK5" s="89">
        <v>208.1</v>
      </c>
      <c r="AL5" s="61">
        <v>80</v>
      </c>
      <c r="AM5" s="81"/>
      <c r="AN5" s="121">
        <v>55.3</v>
      </c>
      <c r="AO5" s="81">
        <v>76.900000000000006</v>
      </c>
      <c r="AP5" s="61">
        <v>0.52400000000000002</v>
      </c>
      <c r="AQ5" s="81">
        <v>12.37</v>
      </c>
      <c r="AR5" s="89">
        <v>31.1</v>
      </c>
      <c r="AS5" s="81">
        <v>2.56</v>
      </c>
      <c r="AT5" s="61">
        <v>3100</v>
      </c>
      <c r="AU5" s="89">
        <v>1.06</v>
      </c>
      <c r="AV5" s="89">
        <v>2.2599999999999998</v>
      </c>
      <c r="AW5" s="89">
        <v>25.2</v>
      </c>
      <c r="AX5" s="89"/>
      <c r="AY5" s="121">
        <v>0.72499999999999998</v>
      </c>
      <c r="AZ5" s="89">
        <v>5.09</v>
      </c>
      <c r="BA5" s="81">
        <v>131.80000000000001</v>
      </c>
      <c r="BB5" s="61"/>
      <c r="BC5" s="81">
        <v>56.3</v>
      </c>
      <c r="BD5" s="121">
        <v>4.6399999999999997</v>
      </c>
      <c r="BE5" s="81">
        <v>130.9</v>
      </c>
      <c r="BF5" s="81"/>
      <c r="BG5" s="30"/>
      <c r="BH5" s="30"/>
      <c r="BI5" s="30"/>
      <c r="BJ5" s="30"/>
      <c r="BK5" s="30"/>
      <c r="BL5" s="30"/>
      <c r="BM5" s="30"/>
      <c r="BN5" s="30"/>
      <c r="BO5" s="30"/>
      <c r="BP5" s="30"/>
      <c r="BQ5" s="30"/>
      <c r="BR5" s="30"/>
      <c r="BS5" s="30"/>
      <c r="BT5" s="30"/>
      <c r="BU5" s="30"/>
      <c r="BV5" s="30"/>
      <c r="BW5" s="30"/>
      <c r="BX5" s="30"/>
      <c r="BY5" s="30"/>
      <c r="BZ5" s="30"/>
      <c r="CA5" s="30"/>
      <c r="CB5" s="30"/>
      <c r="CC5" s="30"/>
      <c r="CD5" s="30"/>
      <c r="CE5" s="30"/>
      <c r="CF5" s="30"/>
      <c r="CG5" s="30"/>
      <c r="CH5" s="30"/>
      <c r="CI5" s="30"/>
      <c r="CJ5" s="30"/>
      <c r="CK5" s="30"/>
      <c r="CL5" s="30"/>
      <c r="CM5" s="30"/>
      <c r="CN5" s="30"/>
      <c r="CO5" s="30"/>
      <c r="CP5" s="30"/>
      <c r="CQ5" s="30"/>
      <c r="CR5" s="30"/>
      <c r="CS5" s="30"/>
      <c r="CT5" s="30"/>
      <c r="CU5" s="30"/>
      <c r="CV5" s="30"/>
      <c r="CW5" s="30"/>
      <c r="CX5" s="30"/>
      <c r="CY5" s="30"/>
      <c r="CZ5" s="30"/>
      <c r="DA5" s="30"/>
      <c r="DB5" s="30"/>
      <c r="DC5" s="30"/>
      <c r="DD5" s="30"/>
      <c r="DE5" s="30"/>
      <c r="DF5" s="30"/>
      <c r="DG5" s="30"/>
      <c r="DH5" s="30"/>
      <c r="DI5" s="30"/>
      <c r="DJ5" s="30"/>
      <c r="DK5" s="30"/>
      <c r="DL5" s="30"/>
      <c r="DM5" s="30"/>
      <c r="DN5" s="30"/>
      <c r="DO5" s="30"/>
      <c r="DP5" s="30"/>
      <c r="DQ5" s="126"/>
    </row>
    <row r="6" spans="1:121">
      <c r="O6" s="22"/>
    </row>
    <row r="7" spans="1:121">
      <c r="A7" s="61" t="s">
        <v>522</v>
      </c>
      <c r="B7" s="61" t="s">
        <v>520</v>
      </c>
      <c r="C7" s="121">
        <v>15.45</v>
      </c>
      <c r="D7" s="121">
        <v>11.11</v>
      </c>
      <c r="E7" s="121">
        <v>10.71</v>
      </c>
      <c r="F7" s="121">
        <v>0.63</v>
      </c>
      <c r="G7" s="121">
        <v>6.24</v>
      </c>
      <c r="H7" s="120">
        <v>0.16700000000000001</v>
      </c>
      <c r="I7" s="121">
        <v>2.27</v>
      </c>
      <c r="J7" s="121">
        <v>0.12</v>
      </c>
      <c r="K7" s="121">
        <v>53.01</v>
      </c>
      <c r="L7" s="120">
        <v>1.103</v>
      </c>
      <c r="M7" s="89"/>
      <c r="N7" s="61"/>
      <c r="O7" s="61"/>
      <c r="P7" s="81">
        <v>176</v>
      </c>
      <c r="Q7" s="89" t="s">
        <v>495</v>
      </c>
      <c r="R7" s="61"/>
      <c r="S7" s="89">
        <v>23</v>
      </c>
      <c r="T7" s="81">
        <v>44</v>
      </c>
      <c r="U7" s="61">
        <v>90</v>
      </c>
      <c r="V7" s="89"/>
      <c r="W7" s="81">
        <v>110</v>
      </c>
      <c r="X7" s="89">
        <v>4</v>
      </c>
      <c r="Y7" s="89">
        <v>2.2999999999999998</v>
      </c>
      <c r="Z7" s="61"/>
      <c r="AA7" s="81">
        <v>18</v>
      </c>
      <c r="AB7" s="89"/>
      <c r="AC7" s="81"/>
      <c r="AD7" s="89">
        <v>2.5</v>
      </c>
      <c r="AE7" s="89">
        <v>0.8</v>
      </c>
      <c r="AF7" s="61"/>
      <c r="AG7" s="89">
        <v>10.6</v>
      </c>
      <c r="AH7" s="121">
        <v>0.32</v>
      </c>
      <c r="AI7" s="81"/>
      <c r="AJ7" s="81"/>
      <c r="AK7" s="89">
        <v>12.9</v>
      </c>
      <c r="AL7" s="61">
        <v>80</v>
      </c>
      <c r="AM7" s="81"/>
      <c r="AN7" s="121"/>
      <c r="AO7" s="81">
        <v>19</v>
      </c>
      <c r="AP7" s="61"/>
      <c r="AQ7" s="81">
        <v>35</v>
      </c>
      <c r="AR7" s="89">
        <v>3</v>
      </c>
      <c r="AS7" s="81"/>
      <c r="AT7" s="61">
        <v>193</v>
      </c>
      <c r="AU7" s="89">
        <v>0.4</v>
      </c>
      <c r="AV7" s="89">
        <v>0.6</v>
      </c>
      <c r="AW7" s="89">
        <v>2.2000000000000002</v>
      </c>
      <c r="AX7" s="89"/>
      <c r="AY7" s="121"/>
      <c r="AZ7" s="89">
        <v>0.5</v>
      </c>
      <c r="BA7" s="81">
        <v>272</v>
      </c>
      <c r="BB7" s="61"/>
      <c r="BC7" s="81">
        <v>19</v>
      </c>
      <c r="BD7" s="121">
        <v>2</v>
      </c>
      <c r="BE7" s="81">
        <v>90</v>
      </c>
      <c r="BF7" s="81">
        <v>94</v>
      </c>
      <c r="BG7" s="30"/>
      <c r="BH7" s="30"/>
      <c r="BI7" s="30"/>
      <c r="BJ7" s="30"/>
      <c r="BK7" s="30"/>
      <c r="BL7" s="30"/>
      <c r="BM7" s="30"/>
      <c r="BN7" s="30"/>
      <c r="BO7" s="30"/>
      <c r="BP7" s="30"/>
      <c r="BQ7" s="30"/>
      <c r="BR7" s="30"/>
      <c r="BS7" s="30"/>
      <c r="BT7" s="30"/>
      <c r="BU7" s="30"/>
      <c r="BV7" s="30"/>
      <c r="BW7" s="30"/>
      <c r="BX7" s="30"/>
      <c r="BY7" s="30"/>
      <c r="BZ7" s="30"/>
      <c r="CA7" s="30"/>
      <c r="CB7" s="30"/>
      <c r="CC7" s="30"/>
      <c r="CD7" s="30"/>
      <c r="CE7" s="30"/>
      <c r="CF7" s="30"/>
      <c r="CG7" s="30"/>
      <c r="CH7" s="30"/>
      <c r="CI7" s="30"/>
      <c r="CJ7" s="30"/>
      <c r="CK7" s="30"/>
      <c r="CL7" s="30"/>
      <c r="CM7" s="30"/>
      <c r="CN7" s="30"/>
      <c r="CO7" s="30"/>
      <c r="CP7" s="30"/>
      <c r="CQ7" s="30"/>
      <c r="CR7" s="30"/>
      <c r="CS7" s="30"/>
      <c r="CT7" s="30"/>
      <c r="CU7" s="30"/>
      <c r="CV7" s="30"/>
      <c r="CW7" s="30"/>
      <c r="CX7" s="30"/>
      <c r="CY7" s="30"/>
      <c r="CZ7" s="30"/>
      <c r="DA7" s="30"/>
      <c r="DB7" s="30"/>
      <c r="DC7" s="30"/>
      <c r="DD7" s="30"/>
      <c r="DE7" s="30"/>
      <c r="DF7" s="30"/>
      <c r="DG7" s="30"/>
      <c r="DH7" s="30"/>
      <c r="DI7" s="30"/>
      <c r="DJ7" s="30"/>
      <c r="DK7" s="30"/>
      <c r="DL7" s="30"/>
      <c r="DM7" s="30"/>
      <c r="DN7" s="30"/>
      <c r="DO7" s="30"/>
      <c r="DP7" s="30"/>
      <c r="DQ7" s="126"/>
    </row>
    <row r="8" spans="1:121">
      <c r="A8" s="61" t="s">
        <v>522</v>
      </c>
      <c r="B8" s="61" t="s">
        <v>520</v>
      </c>
      <c r="C8" s="121">
        <v>14.99</v>
      </c>
      <c r="D8" s="121">
        <v>11.07</v>
      </c>
      <c r="E8" s="121">
        <v>10.59</v>
      </c>
      <c r="F8" s="121">
        <v>0.6</v>
      </c>
      <c r="G8" s="121">
        <v>6.19</v>
      </c>
      <c r="H8" s="120">
        <v>0.16600000000000001</v>
      </c>
      <c r="I8" s="121">
        <v>2.2200000000000002</v>
      </c>
      <c r="J8" s="121">
        <v>0.12</v>
      </c>
      <c r="K8" s="121">
        <v>51.67</v>
      </c>
      <c r="L8" s="120">
        <v>1.0669999999999999</v>
      </c>
      <c r="M8" s="89"/>
      <c r="N8" s="61"/>
      <c r="O8" s="61"/>
      <c r="P8" s="81">
        <v>171</v>
      </c>
      <c r="Q8" s="89" t="s">
        <v>495</v>
      </c>
      <c r="R8" s="61"/>
      <c r="S8" s="89"/>
      <c r="T8" s="81"/>
      <c r="U8" s="61"/>
      <c r="V8" s="89"/>
      <c r="W8" s="81"/>
      <c r="X8" s="89"/>
      <c r="Y8" s="89"/>
      <c r="Z8" s="61"/>
      <c r="AA8" s="81"/>
      <c r="AB8" s="89"/>
      <c r="AC8" s="81"/>
      <c r="AD8" s="89"/>
      <c r="AE8" s="89"/>
      <c r="AF8" s="61"/>
      <c r="AG8" s="89"/>
      <c r="AH8" s="121"/>
      <c r="AI8" s="81"/>
      <c r="AJ8" s="81"/>
      <c r="AK8" s="89"/>
      <c r="AL8" s="61"/>
      <c r="AM8" s="81"/>
      <c r="AN8" s="121"/>
      <c r="AO8" s="81"/>
      <c r="AP8" s="61"/>
      <c r="AQ8" s="81">
        <v>35</v>
      </c>
      <c r="AR8" s="89"/>
      <c r="AS8" s="81"/>
      <c r="AT8" s="61">
        <v>190</v>
      </c>
      <c r="AU8" s="89"/>
      <c r="AV8" s="89"/>
      <c r="AW8" s="89"/>
      <c r="AX8" s="89"/>
      <c r="AY8" s="121"/>
      <c r="AZ8" s="89"/>
      <c r="BA8" s="81">
        <v>267</v>
      </c>
      <c r="BB8" s="61"/>
      <c r="BC8" s="81">
        <v>18</v>
      </c>
      <c r="BD8" s="121"/>
      <c r="BE8" s="81"/>
      <c r="BF8" s="81">
        <v>89</v>
      </c>
      <c r="BG8" s="30"/>
      <c r="BH8" s="30"/>
      <c r="BI8" s="30"/>
      <c r="BJ8" s="30"/>
      <c r="BK8" s="30"/>
      <c r="BL8" s="30"/>
      <c r="BM8" s="30"/>
      <c r="BN8" s="30"/>
      <c r="BO8" s="30"/>
      <c r="BP8" s="30"/>
      <c r="BQ8" s="30"/>
      <c r="BR8" s="30"/>
      <c r="BS8" s="30"/>
      <c r="BT8" s="30"/>
      <c r="BU8" s="30"/>
      <c r="BV8" s="30"/>
      <c r="BW8" s="30"/>
      <c r="BX8" s="30"/>
      <c r="BY8" s="30"/>
      <c r="BZ8" s="30"/>
      <c r="CA8" s="30"/>
      <c r="CB8" s="30"/>
      <c r="CC8" s="30"/>
      <c r="CD8" s="30"/>
      <c r="CE8" s="30"/>
      <c r="CF8" s="30"/>
      <c r="CG8" s="30"/>
      <c r="CH8" s="30"/>
      <c r="CI8" s="30"/>
      <c r="CJ8" s="30"/>
      <c r="CK8" s="30"/>
      <c r="CL8" s="30"/>
      <c r="CM8" s="30"/>
      <c r="CN8" s="30"/>
      <c r="CO8" s="30"/>
      <c r="CP8" s="30"/>
      <c r="CQ8" s="30"/>
      <c r="CR8" s="30"/>
      <c r="CS8" s="30"/>
      <c r="CT8" s="30"/>
      <c r="CU8" s="30"/>
      <c r="CV8" s="30"/>
      <c r="CW8" s="30"/>
      <c r="CX8" s="30"/>
      <c r="CY8" s="30"/>
      <c r="CZ8" s="30"/>
      <c r="DA8" s="30"/>
      <c r="DB8" s="30"/>
      <c r="DC8" s="30"/>
      <c r="DD8" s="30"/>
      <c r="DE8" s="30"/>
      <c r="DF8" s="30"/>
      <c r="DG8" s="30"/>
      <c r="DH8" s="30"/>
      <c r="DI8" s="30"/>
      <c r="DJ8" s="30"/>
      <c r="DK8" s="30"/>
      <c r="DL8" s="30"/>
      <c r="DM8" s="30"/>
      <c r="DN8" s="30"/>
      <c r="DO8" s="30"/>
      <c r="DP8" s="30"/>
      <c r="DQ8" s="126"/>
    </row>
    <row r="9" spans="1:121">
      <c r="A9" s="61" t="s">
        <v>523</v>
      </c>
      <c r="B9" s="61" t="s">
        <v>521</v>
      </c>
      <c r="C9" s="121">
        <v>15.45</v>
      </c>
      <c r="D9" s="121">
        <v>10.86</v>
      </c>
      <c r="E9" s="121">
        <v>10.83</v>
      </c>
      <c r="F9" s="121">
        <v>0.626</v>
      </c>
      <c r="G9" s="121">
        <v>6.37</v>
      </c>
      <c r="H9" s="120">
        <v>0.16700000000000001</v>
      </c>
      <c r="I9" s="121">
        <v>2.2000000000000002</v>
      </c>
      <c r="J9" s="121">
        <v>0.14000000000000001</v>
      </c>
      <c r="K9" s="121">
        <v>52.68</v>
      </c>
      <c r="L9" s="120">
        <v>1.06</v>
      </c>
      <c r="M9" s="89"/>
      <c r="N9" s="61"/>
      <c r="O9" s="61"/>
      <c r="P9" s="81">
        <v>170</v>
      </c>
      <c r="Q9" s="89">
        <v>1.3</v>
      </c>
      <c r="R9" s="61"/>
      <c r="S9" s="89"/>
      <c r="T9" s="81"/>
      <c r="U9" s="61"/>
      <c r="V9" s="89"/>
      <c r="W9" s="81"/>
      <c r="X9" s="89"/>
      <c r="Y9" s="89"/>
      <c r="Z9" s="61"/>
      <c r="AA9" s="81"/>
      <c r="AB9" s="89"/>
      <c r="AC9" s="81"/>
      <c r="AD9" s="89"/>
      <c r="AE9" s="89"/>
      <c r="AF9" s="61"/>
      <c r="AG9" s="89"/>
      <c r="AH9" s="121"/>
      <c r="AI9" s="81"/>
      <c r="AJ9" s="81"/>
      <c r="AK9" s="89"/>
      <c r="AL9" s="61"/>
      <c r="AM9" s="81"/>
      <c r="AN9" s="121"/>
      <c r="AO9" s="81"/>
      <c r="AP9" s="61"/>
      <c r="AQ9" s="81">
        <v>36</v>
      </c>
      <c r="AR9" s="89"/>
      <c r="AS9" s="81"/>
      <c r="AT9" s="61">
        <v>190</v>
      </c>
      <c r="AU9" s="89"/>
      <c r="AV9" s="89"/>
      <c r="AW9" s="89"/>
      <c r="AX9" s="89"/>
      <c r="AY9" s="121"/>
      <c r="AZ9" s="89"/>
      <c r="BA9" s="81">
        <v>260</v>
      </c>
      <c r="BB9" s="61"/>
      <c r="BC9" s="81">
        <v>23</v>
      </c>
      <c r="BD9" s="121"/>
      <c r="BE9" s="81"/>
      <c r="BF9" s="81">
        <v>100</v>
      </c>
      <c r="BG9" s="30"/>
      <c r="BH9" s="30"/>
      <c r="BI9" s="30"/>
      <c r="BJ9" s="30"/>
      <c r="BK9" s="30"/>
      <c r="BL9" s="30"/>
      <c r="BM9" s="30"/>
      <c r="BN9" s="30"/>
      <c r="BO9" s="30"/>
      <c r="BP9" s="30"/>
      <c r="BQ9" s="30"/>
      <c r="BR9" s="30"/>
      <c r="BS9" s="30"/>
      <c r="BT9" s="30"/>
      <c r="BU9" s="30"/>
      <c r="BV9" s="30"/>
      <c r="BW9" s="30"/>
      <c r="BX9" s="30"/>
      <c r="BY9" s="30"/>
      <c r="BZ9" s="30"/>
      <c r="CA9" s="30"/>
      <c r="CB9" s="30"/>
      <c r="CC9" s="30"/>
      <c r="CD9" s="30"/>
      <c r="CE9" s="30"/>
      <c r="CF9" s="30"/>
      <c r="CG9" s="30"/>
      <c r="CH9" s="30"/>
      <c r="CI9" s="30"/>
      <c r="CJ9" s="30"/>
      <c r="CK9" s="30"/>
      <c r="CL9" s="30"/>
      <c r="CM9" s="30"/>
      <c r="CN9" s="30"/>
      <c r="CO9" s="30"/>
      <c r="CP9" s="30"/>
      <c r="CQ9" s="30"/>
      <c r="CR9" s="30"/>
      <c r="CS9" s="30"/>
      <c r="CT9" s="30"/>
      <c r="CU9" s="30"/>
      <c r="CV9" s="30"/>
      <c r="CW9" s="30"/>
      <c r="CX9" s="30"/>
      <c r="CY9" s="30"/>
      <c r="CZ9" s="30"/>
      <c r="DA9" s="30"/>
      <c r="DB9" s="30"/>
      <c r="DC9" s="30"/>
      <c r="DD9" s="30"/>
      <c r="DE9" s="30"/>
      <c r="DF9" s="30"/>
      <c r="DG9" s="30"/>
      <c r="DH9" s="30"/>
      <c r="DI9" s="30"/>
      <c r="DJ9" s="30"/>
      <c r="DK9" s="30"/>
      <c r="DL9" s="30"/>
      <c r="DM9" s="30"/>
      <c r="DN9" s="30"/>
      <c r="DO9" s="30"/>
      <c r="DP9" s="30"/>
      <c r="DQ9" s="126"/>
    </row>
    <row r="10" spans="1:121" s="20" customFormat="1">
      <c r="A10" s="16"/>
      <c r="B10" s="16"/>
      <c r="C10" s="21"/>
      <c r="D10" s="21"/>
      <c r="E10" s="21"/>
      <c r="F10" s="21"/>
      <c r="G10" s="21"/>
      <c r="H10" s="46"/>
      <c r="I10" s="21"/>
      <c r="J10" s="21"/>
      <c r="K10" s="21"/>
      <c r="L10" s="46"/>
      <c r="N10" s="21"/>
      <c r="O10" s="22"/>
      <c r="P10" s="22"/>
      <c r="T10" s="22"/>
      <c r="U10" s="22"/>
      <c r="W10" s="22"/>
      <c r="Z10" s="21"/>
      <c r="AA10" s="22"/>
      <c r="AC10" s="22"/>
      <c r="AH10" s="21"/>
      <c r="AI10" s="22"/>
      <c r="AJ10" s="22"/>
      <c r="AL10" s="22"/>
      <c r="AM10" s="22"/>
      <c r="AN10" s="21"/>
      <c r="AO10" s="22"/>
      <c r="AP10" s="21"/>
      <c r="AQ10" s="22"/>
      <c r="AS10" s="22"/>
      <c r="AT10" s="22"/>
      <c r="AY10" s="21"/>
      <c r="BA10" s="22"/>
      <c r="BB10" s="21"/>
      <c r="BC10" s="22"/>
      <c r="BD10" s="21"/>
      <c r="BE10" s="22"/>
      <c r="BF10" s="22"/>
    </row>
    <row r="11" spans="1:121">
      <c r="A11" s="61" t="s">
        <v>524</v>
      </c>
      <c r="B11" s="61" t="s">
        <v>520</v>
      </c>
      <c r="C11" s="121">
        <v>18.63</v>
      </c>
      <c r="D11" s="121">
        <v>11.72</v>
      </c>
      <c r="E11" s="121">
        <v>9.92</v>
      </c>
      <c r="F11" s="121">
        <v>0.22</v>
      </c>
      <c r="G11" s="121">
        <v>10.25</v>
      </c>
      <c r="H11" s="120">
        <v>0.15</v>
      </c>
      <c r="I11" s="121">
        <v>1.94</v>
      </c>
      <c r="J11" s="121">
        <v>7.0000000000000007E-2</v>
      </c>
      <c r="K11" s="121">
        <v>47.23</v>
      </c>
      <c r="L11" s="120">
        <v>0.497</v>
      </c>
      <c r="M11" s="89"/>
      <c r="N11" s="61"/>
      <c r="O11" s="61"/>
      <c r="P11" s="81">
        <v>106</v>
      </c>
      <c r="Q11" s="89"/>
      <c r="R11" s="61"/>
      <c r="S11" s="89"/>
      <c r="T11" s="81"/>
      <c r="U11" s="61"/>
      <c r="V11" s="89"/>
      <c r="W11" s="81"/>
      <c r="X11" s="89"/>
      <c r="Y11" s="89"/>
      <c r="Z11" s="61"/>
      <c r="AA11" s="81"/>
      <c r="AB11" s="89"/>
      <c r="AC11" s="81"/>
      <c r="AD11" s="89"/>
      <c r="AE11" s="89"/>
      <c r="AF11" s="61"/>
      <c r="AG11" s="89"/>
      <c r="AH11" s="121"/>
      <c r="AI11" s="81"/>
      <c r="AJ11" s="81"/>
      <c r="AK11" s="89"/>
      <c r="AL11" s="61"/>
      <c r="AM11" s="81"/>
      <c r="AN11" s="121"/>
      <c r="AO11" s="81"/>
      <c r="AP11" s="61"/>
      <c r="AQ11" s="81">
        <v>32</v>
      </c>
      <c r="AR11" s="89"/>
      <c r="AS11" s="81"/>
      <c r="AT11" s="61">
        <v>146</v>
      </c>
      <c r="AU11" s="89"/>
      <c r="AV11" s="89"/>
      <c r="AW11" s="89"/>
      <c r="AX11" s="89"/>
      <c r="AY11" s="121"/>
      <c r="AZ11" s="89"/>
      <c r="BA11" s="81">
        <v>154</v>
      </c>
      <c r="BB11" s="61"/>
      <c r="BC11" s="81">
        <v>15</v>
      </c>
      <c r="BD11" s="121"/>
      <c r="BE11" s="81"/>
      <c r="BF11" s="81">
        <v>36</v>
      </c>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c r="CQ11" s="30"/>
      <c r="CR11" s="30"/>
      <c r="CS11" s="30"/>
      <c r="CT11" s="30"/>
      <c r="CU11" s="30"/>
      <c r="CV11" s="30"/>
      <c r="CW11" s="30"/>
      <c r="CX11" s="30"/>
      <c r="CY11" s="30"/>
      <c r="CZ11" s="30"/>
      <c r="DA11" s="30"/>
      <c r="DB11" s="30"/>
      <c r="DC11" s="30"/>
      <c r="DD11" s="30"/>
      <c r="DE11" s="30"/>
      <c r="DF11" s="30"/>
      <c r="DG11" s="30"/>
      <c r="DH11" s="30"/>
      <c r="DI11" s="30"/>
      <c r="DJ11" s="30"/>
      <c r="DK11" s="30"/>
      <c r="DL11" s="30"/>
      <c r="DM11" s="30"/>
      <c r="DN11" s="30"/>
      <c r="DO11" s="30"/>
      <c r="DP11" s="30"/>
      <c r="DQ11" s="126"/>
    </row>
    <row r="12" spans="1:121">
      <c r="A12" s="61" t="s">
        <v>524</v>
      </c>
      <c r="B12" s="61" t="s">
        <v>520</v>
      </c>
      <c r="C12" s="121">
        <v>18.309999999999999</v>
      </c>
      <c r="D12" s="121">
        <v>11.69</v>
      </c>
      <c r="E12" s="121">
        <v>9.8699999999999992</v>
      </c>
      <c r="F12" s="121">
        <v>0.22</v>
      </c>
      <c r="G12" s="121">
        <v>10.18</v>
      </c>
      <c r="H12" s="120">
        <v>0.14899999999999999</v>
      </c>
      <c r="I12" s="121">
        <v>1.97</v>
      </c>
      <c r="J12" s="121">
        <v>7.0000000000000007E-2</v>
      </c>
      <c r="K12" s="121">
        <v>47.26</v>
      </c>
      <c r="L12" s="120">
        <v>0.47899999999999998</v>
      </c>
      <c r="M12" s="89"/>
      <c r="N12" s="61"/>
      <c r="O12" s="61"/>
      <c r="P12" s="81">
        <v>105</v>
      </c>
      <c r="Q12" s="89"/>
      <c r="R12" s="61"/>
      <c r="S12" s="89"/>
      <c r="T12" s="81"/>
      <c r="U12" s="61"/>
      <c r="V12" s="89"/>
      <c r="W12" s="81"/>
      <c r="X12" s="89"/>
      <c r="Y12" s="89"/>
      <c r="Z12" s="61"/>
      <c r="AA12" s="81"/>
      <c r="AB12" s="89"/>
      <c r="AC12" s="81"/>
      <c r="AD12" s="89"/>
      <c r="AE12" s="89"/>
      <c r="AF12" s="61"/>
      <c r="AG12" s="89"/>
      <c r="AH12" s="121"/>
      <c r="AI12" s="81"/>
      <c r="AJ12" s="81"/>
      <c r="AK12" s="89"/>
      <c r="AL12" s="61"/>
      <c r="AM12" s="81"/>
      <c r="AN12" s="121"/>
      <c r="AO12" s="81"/>
      <c r="AP12" s="61"/>
      <c r="AQ12" s="81">
        <v>32</v>
      </c>
      <c r="AR12" s="89"/>
      <c r="AS12" s="81"/>
      <c r="AT12" s="61">
        <v>147</v>
      </c>
      <c r="AU12" s="89"/>
      <c r="AV12" s="89"/>
      <c r="AW12" s="89"/>
      <c r="AX12" s="89"/>
      <c r="AY12" s="121"/>
      <c r="AZ12" s="89"/>
      <c r="BA12" s="81">
        <v>154</v>
      </c>
      <c r="BB12" s="61"/>
      <c r="BC12" s="81">
        <v>16</v>
      </c>
      <c r="BD12" s="121"/>
      <c r="BE12" s="81"/>
      <c r="BF12" s="81">
        <v>38</v>
      </c>
      <c r="BG12" s="30"/>
      <c r="BH12" s="30"/>
      <c r="BI12" s="30"/>
      <c r="BJ12" s="30"/>
      <c r="BK12" s="30"/>
      <c r="BL12" s="30"/>
      <c r="BM12" s="30"/>
      <c r="BN12" s="30"/>
      <c r="BO12" s="30"/>
      <c r="BP12" s="30"/>
      <c r="BQ12" s="30"/>
      <c r="BR12" s="30"/>
      <c r="BS12" s="30"/>
      <c r="BT12" s="30"/>
      <c r="BU12" s="30"/>
      <c r="BV12" s="30"/>
      <c r="BW12" s="30"/>
      <c r="BX12" s="30"/>
      <c r="BY12" s="30"/>
      <c r="BZ12" s="30"/>
      <c r="CA12" s="30"/>
      <c r="CB12" s="30"/>
      <c r="CC12" s="30"/>
      <c r="CD12" s="30"/>
      <c r="CE12" s="30"/>
      <c r="CF12" s="30"/>
      <c r="CG12" s="30"/>
      <c r="CH12" s="30"/>
      <c r="CI12" s="30"/>
      <c r="CJ12" s="30"/>
      <c r="CK12" s="30"/>
      <c r="CL12" s="30"/>
      <c r="CM12" s="30"/>
      <c r="CN12" s="30"/>
      <c r="CO12" s="30"/>
      <c r="CP12" s="30"/>
      <c r="CQ12" s="30"/>
      <c r="CR12" s="30"/>
      <c r="CS12" s="30"/>
      <c r="CT12" s="30"/>
      <c r="CU12" s="30"/>
      <c r="CV12" s="30"/>
      <c r="CW12" s="30"/>
      <c r="CX12" s="30"/>
      <c r="CY12" s="30"/>
      <c r="CZ12" s="30"/>
      <c r="DA12" s="30"/>
      <c r="DB12" s="30"/>
      <c r="DC12" s="30"/>
      <c r="DD12" s="30"/>
      <c r="DE12" s="30"/>
      <c r="DF12" s="30"/>
      <c r="DG12" s="30"/>
      <c r="DH12" s="30"/>
      <c r="DI12" s="30"/>
      <c r="DJ12" s="30"/>
      <c r="DK12" s="30"/>
      <c r="DL12" s="30"/>
      <c r="DM12" s="30"/>
      <c r="DN12" s="30"/>
      <c r="DO12" s="30"/>
      <c r="DP12" s="30"/>
      <c r="DQ12" s="126"/>
    </row>
    <row r="13" spans="1:121">
      <c r="A13" s="61" t="s">
        <v>525</v>
      </c>
      <c r="B13" s="61" t="s">
        <v>521</v>
      </c>
      <c r="C13" s="121">
        <v>18.34</v>
      </c>
      <c r="D13" s="121">
        <v>11.49</v>
      </c>
      <c r="E13" s="121">
        <v>9.9700000000000006</v>
      </c>
      <c r="F13" s="121">
        <v>0.23400000000000001</v>
      </c>
      <c r="G13" s="121">
        <v>10.130000000000001</v>
      </c>
      <c r="H13" s="120">
        <v>0.15</v>
      </c>
      <c r="I13" s="121">
        <v>1.89</v>
      </c>
      <c r="J13" s="121">
        <v>7.0000000000000007E-2</v>
      </c>
      <c r="K13" s="121">
        <v>47.15</v>
      </c>
      <c r="L13" s="120">
        <v>0.48</v>
      </c>
      <c r="M13" s="89"/>
      <c r="N13" s="61"/>
      <c r="O13" s="61"/>
      <c r="P13" s="81">
        <v>118</v>
      </c>
      <c r="Q13" s="89"/>
      <c r="R13" s="61"/>
      <c r="S13" s="89"/>
      <c r="T13" s="81"/>
      <c r="U13" s="61"/>
      <c r="V13" s="89"/>
      <c r="W13" s="81"/>
      <c r="X13" s="89"/>
      <c r="Y13" s="89"/>
      <c r="Z13" s="61"/>
      <c r="AA13" s="81"/>
      <c r="AB13" s="89"/>
      <c r="AC13" s="81"/>
      <c r="AD13" s="89"/>
      <c r="AE13" s="89"/>
      <c r="AF13" s="61"/>
      <c r="AG13" s="89"/>
      <c r="AH13" s="121"/>
      <c r="AI13" s="81"/>
      <c r="AJ13" s="81"/>
      <c r="AK13" s="89"/>
      <c r="AL13" s="61"/>
      <c r="AM13" s="81"/>
      <c r="AN13" s="121"/>
      <c r="AO13" s="81"/>
      <c r="AP13" s="61"/>
      <c r="AQ13" s="81">
        <v>31</v>
      </c>
      <c r="AR13" s="89"/>
      <c r="AS13" s="81"/>
      <c r="AT13" s="61">
        <v>144</v>
      </c>
      <c r="AU13" s="89"/>
      <c r="AV13" s="89"/>
      <c r="AW13" s="89"/>
      <c r="AX13" s="89"/>
      <c r="AY13" s="121"/>
      <c r="AZ13" s="89"/>
      <c r="BA13" s="81">
        <v>148</v>
      </c>
      <c r="BB13" s="61"/>
      <c r="BC13" s="81">
        <v>18</v>
      </c>
      <c r="BD13" s="121"/>
      <c r="BE13" s="81"/>
      <c r="BF13" s="81">
        <v>38</v>
      </c>
      <c r="BG13" s="30"/>
      <c r="BH13" s="30"/>
      <c r="BI13" s="30"/>
      <c r="BJ13" s="30"/>
      <c r="BK13" s="30"/>
      <c r="BL13" s="30"/>
      <c r="BM13" s="30"/>
      <c r="BN13" s="30"/>
      <c r="BO13" s="30"/>
      <c r="BP13" s="30"/>
      <c r="BQ13" s="30"/>
      <c r="BR13" s="30"/>
      <c r="BS13" s="30"/>
      <c r="BT13" s="30"/>
      <c r="BU13" s="30"/>
      <c r="BV13" s="30"/>
      <c r="BW13" s="30"/>
      <c r="BX13" s="30"/>
      <c r="BY13" s="30"/>
      <c r="BZ13" s="30"/>
      <c r="CA13" s="30"/>
      <c r="CB13" s="30"/>
      <c r="CC13" s="30"/>
      <c r="CD13" s="30"/>
      <c r="CE13" s="30"/>
      <c r="CF13" s="30"/>
      <c r="CG13" s="30"/>
      <c r="CH13" s="30"/>
      <c r="CI13" s="30"/>
      <c r="CJ13" s="30"/>
      <c r="CK13" s="30"/>
      <c r="CL13" s="30"/>
      <c r="CM13" s="30"/>
      <c r="CN13" s="30"/>
      <c r="CO13" s="30"/>
      <c r="CP13" s="30"/>
      <c r="CQ13" s="30"/>
      <c r="CR13" s="30"/>
      <c r="CS13" s="30"/>
      <c r="CT13" s="30"/>
      <c r="CU13" s="30"/>
      <c r="CV13" s="30"/>
      <c r="CW13" s="30"/>
      <c r="CX13" s="30"/>
      <c r="CY13" s="30"/>
      <c r="CZ13" s="30"/>
      <c r="DA13" s="30"/>
      <c r="DB13" s="30"/>
      <c r="DC13" s="30"/>
      <c r="DD13" s="30"/>
      <c r="DE13" s="30"/>
      <c r="DF13" s="30"/>
      <c r="DG13" s="30"/>
      <c r="DH13" s="30"/>
      <c r="DI13" s="30"/>
      <c r="DJ13" s="30"/>
      <c r="DK13" s="30"/>
      <c r="DL13" s="30"/>
      <c r="DM13" s="30"/>
      <c r="DN13" s="30"/>
      <c r="DO13" s="30"/>
      <c r="DP13" s="30"/>
      <c r="DQ13" s="126"/>
    </row>
    <row r="14" spans="1:121">
      <c r="A14" s="61"/>
      <c r="B14" s="61"/>
      <c r="C14" s="121"/>
      <c r="D14" s="121"/>
      <c r="E14" s="121"/>
      <c r="F14" s="121"/>
      <c r="G14" s="121"/>
      <c r="H14" s="120"/>
      <c r="I14" s="121"/>
      <c r="J14" s="121"/>
      <c r="K14" s="121"/>
      <c r="L14" s="120"/>
      <c r="M14" s="89"/>
      <c r="N14" s="61"/>
      <c r="O14" s="61"/>
      <c r="P14" s="81"/>
      <c r="Q14" s="89"/>
      <c r="R14" s="61"/>
      <c r="S14" s="89"/>
      <c r="T14" s="81"/>
      <c r="U14" s="61"/>
      <c r="V14" s="89"/>
      <c r="W14" s="81"/>
      <c r="X14" s="89"/>
      <c r="Y14" s="89"/>
      <c r="Z14" s="61"/>
      <c r="AA14" s="81"/>
      <c r="AB14" s="89"/>
      <c r="AC14" s="81"/>
      <c r="AD14" s="89"/>
      <c r="AE14" s="89"/>
      <c r="AF14" s="61"/>
      <c r="AG14" s="89"/>
      <c r="AH14" s="121"/>
      <c r="AI14" s="81"/>
      <c r="AJ14" s="81"/>
      <c r="AK14" s="89"/>
      <c r="AL14" s="61"/>
      <c r="AM14" s="81"/>
      <c r="AN14" s="121"/>
      <c r="AO14" s="81"/>
      <c r="AP14" s="61"/>
      <c r="AQ14" s="81"/>
      <c r="AR14" s="89"/>
      <c r="AS14" s="81"/>
      <c r="AT14" s="61"/>
      <c r="AU14" s="89"/>
      <c r="AV14" s="89"/>
      <c r="AW14" s="89"/>
      <c r="AX14" s="89"/>
      <c r="AY14" s="121"/>
      <c r="AZ14" s="89"/>
      <c r="BA14" s="81"/>
      <c r="BB14" s="61"/>
      <c r="BC14" s="81"/>
      <c r="BD14" s="121"/>
      <c r="BE14" s="81"/>
      <c r="BF14" s="81"/>
      <c r="BG14" s="30"/>
      <c r="BH14" s="30"/>
      <c r="BI14" s="30"/>
      <c r="BJ14" s="30"/>
      <c r="BK14" s="30"/>
      <c r="BL14" s="30"/>
      <c r="BM14" s="30"/>
      <c r="BN14" s="30"/>
      <c r="BO14" s="30"/>
      <c r="BP14" s="30"/>
      <c r="BQ14" s="30"/>
      <c r="BR14" s="30"/>
      <c r="BS14" s="30"/>
      <c r="BT14" s="30"/>
      <c r="BU14" s="30"/>
      <c r="BV14" s="30"/>
      <c r="BW14" s="30"/>
      <c r="BX14" s="30"/>
      <c r="BY14" s="30"/>
      <c r="BZ14" s="30"/>
      <c r="CA14" s="30"/>
      <c r="CB14" s="30"/>
      <c r="CC14" s="30"/>
      <c r="CD14" s="30"/>
      <c r="CE14" s="30"/>
      <c r="CF14" s="30"/>
      <c r="CG14" s="30"/>
      <c r="CH14" s="30"/>
      <c r="CI14" s="30"/>
      <c r="CJ14" s="30"/>
      <c r="CK14" s="30"/>
      <c r="CL14" s="30"/>
      <c r="CM14" s="30"/>
      <c r="CN14" s="30"/>
      <c r="CO14" s="30"/>
      <c r="CP14" s="30"/>
      <c r="CQ14" s="30"/>
      <c r="CR14" s="30"/>
      <c r="CS14" s="30"/>
      <c r="CT14" s="30"/>
      <c r="CU14" s="30"/>
      <c r="CV14" s="30"/>
      <c r="CW14" s="30"/>
      <c r="CX14" s="30"/>
      <c r="CY14" s="30"/>
      <c r="CZ14" s="30"/>
      <c r="DA14" s="30"/>
      <c r="DB14" s="30"/>
      <c r="DC14" s="30"/>
      <c r="DD14" s="30"/>
      <c r="DE14" s="30"/>
      <c r="DF14" s="30"/>
      <c r="DG14" s="30"/>
      <c r="DH14" s="30"/>
      <c r="DI14" s="30"/>
      <c r="DJ14" s="30"/>
      <c r="DK14" s="30"/>
      <c r="DL14" s="30"/>
      <c r="DM14" s="30"/>
      <c r="DN14" s="30"/>
      <c r="DO14" s="30"/>
      <c r="DP14" s="30"/>
      <c r="DQ14" s="126"/>
    </row>
    <row r="15" spans="1:121">
      <c r="A15" s="61" t="s">
        <v>526</v>
      </c>
      <c r="B15" s="61" t="s">
        <v>520</v>
      </c>
      <c r="C15" s="121">
        <v>13.5</v>
      </c>
      <c r="D15" s="121">
        <v>11.81</v>
      </c>
      <c r="E15" s="121">
        <v>12.24</v>
      </c>
      <c r="F15" s="121">
        <v>0.5</v>
      </c>
      <c r="G15" s="121">
        <v>7.06</v>
      </c>
      <c r="H15" s="120"/>
      <c r="I15" s="121">
        <v>2.23</v>
      </c>
      <c r="J15" s="121">
        <v>0.26</v>
      </c>
      <c r="K15" s="121">
        <v>49.97</v>
      </c>
      <c r="L15" s="120">
        <v>2.7570000000000001</v>
      </c>
      <c r="M15" s="89"/>
      <c r="N15" s="61"/>
      <c r="O15" s="61"/>
      <c r="P15" s="81">
        <v>132</v>
      </c>
      <c r="Q15" s="89"/>
      <c r="R15" s="61"/>
      <c r="S15" s="89"/>
      <c r="T15" s="81"/>
      <c r="U15" s="61"/>
      <c r="V15" s="89"/>
      <c r="W15" s="81"/>
      <c r="X15" s="89"/>
      <c r="Y15" s="89"/>
      <c r="Z15" s="61"/>
      <c r="AA15" s="81"/>
      <c r="AB15" s="89"/>
      <c r="AC15" s="81"/>
      <c r="AD15" s="89"/>
      <c r="AE15" s="89"/>
      <c r="AF15" s="61"/>
      <c r="AG15" s="89"/>
      <c r="AH15" s="121"/>
      <c r="AI15" s="81"/>
      <c r="AJ15" s="81"/>
      <c r="AK15" s="89"/>
      <c r="AL15" s="61"/>
      <c r="AM15" s="81"/>
      <c r="AN15" s="121"/>
      <c r="AO15" s="81"/>
      <c r="AP15" s="61"/>
      <c r="AQ15" s="81">
        <v>31</v>
      </c>
      <c r="AR15" s="89"/>
      <c r="AS15" s="81"/>
      <c r="AT15" s="61">
        <v>384</v>
      </c>
      <c r="AU15" s="89"/>
      <c r="AV15" s="89"/>
      <c r="AW15" s="89"/>
      <c r="AX15" s="89"/>
      <c r="AY15" s="121"/>
      <c r="AZ15" s="89"/>
      <c r="BA15" s="81">
        <v>330</v>
      </c>
      <c r="BB15" s="61"/>
      <c r="BC15" s="81">
        <v>23</v>
      </c>
      <c r="BD15" s="121"/>
      <c r="BE15" s="81"/>
      <c r="BF15" s="81">
        <v>168</v>
      </c>
      <c r="BG15" s="30"/>
      <c r="BH15" s="30"/>
      <c r="BI15" s="30"/>
      <c r="BJ15" s="30"/>
      <c r="BK15" s="30"/>
      <c r="BL15" s="30"/>
      <c r="BM15" s="30"/>
      <c r="BN15" s="30"/>
      <c r="BO15" s="30"/>
      <c r="BP15" s="30"/>
      <c r="BQ15" s="30"/>
      <c r="BR15" s="30"/>
      <c r="BS15" s="30"/>
      <c r="BT15" s="30"/>
      <c r="BU15" s="30"/>
      <c r="BV15" s="30"/>
      <c r="BW15" s="30"/>
      <c r="BX15" s="30"/>
      <c r="BY15" s="30"/>
      <c r="BZ15" s="30"/>
      <c r="CA15" s="30"/>
      <c r="CB15" s="30"/>
      <c r="CC15" s="30"/>
      <c r="CD15" s="30"/>
      <c r="CE15" s="30"/>
      <c r="CF15" s="30"/>
      <c r="CG15" s="30"/>
      <c r="CH15" s="30"/>
      <c r="CI15" s="30"/>
      <c r="CJ15" s="30"/>
      <c r="CK15" s="30"/>
      <c r="CL15" s="30"/>
      <c r="CM15" s="30"/>
      <c r="CN15" s="30"/>
      <c r="CO15" s="30"/>
      <c r="CP15" s="30"/>
      <c r="CQ15" s="30"/>
      <c r="CR15" s="30"/>
      <c r="CS15" s="30"/>
      <c r="CT15" s="30"/>
      <c r="CU15" s="30"/>
      <c r="CV15" s="30"/>
      <c r="CW15" s="30"/>
      <c r="CX15" s="30"/>
      <c r="CY15" s="30"/>
      <c r="CZ15" s="30"/>
      <c r="DA15" s="30"/>
      <c r="DB15" s="30"/>
      <c r="DC15" s="30"/>
      <c r="DD15" s="30"/>
      <c r="DE15" s="30"/>
      <c r="DF15" s="30"/>
      <c r="DG15" s="30"/>
      <c r="DH15" s="30"/>
      <c r="DI15" s="30"/>
      <c r="DJ15" s="30"/>
      <c r="DK15" s="30"/>
      <c r="DL15" s="30"/>
      <c r="DM15" s="30"/>
      <c r="DN15" s="30"/>
      <c r="DO15" s="30"/>
      <c r="DP15" s="30"/>
      <c r="DQ15" s="126"/>
    </row>
    <row r="16" spans="1:121">
      <c r="A16" s="61" t="s">
        <v>526</v>
      </c>
      <c r="B16" s="61" t="s">
        <v>520</v>
      </c>
      <c r="C16" s="121">
        <v>13.65</v>
      </c>
      <c r="D16" s="121">
        <v>11.59</v>
      </c>
      <c r="E16" s="121">
        <v>12.15</v>
      </c>
      <c r="F16" s="121">
        <v>0.53</v>
      </c>
      <c r="G16" s="121">
        <v>7.22</v>
      </c>
      <c r="H16" s="120"/>
      <c r="I16" s="121">
        <v>2.39</v>
      </c>
      <c r="J16" s="121">
        <v>0.27</v>
      </c>
      <c r="K16" s="121">
        <v>50.86</v>
      </c>
      <c r="L16" s="120">
        <v>2.7829999999999999</v>
      </c>
      <c r="M16" s="89"/>
      <c r="N16" s="61"/>
      <c r="O16" s="61"/>
      <c r="P16" s="81">
        <v>137</v>
      </c>
      <c r="Q16" s="89"/>
      <c r="R16" s="61"/>
      <c r="S16" s="89"/>
      <c r="T16" s="81"/>
      <c r="U16" s="61"/>
      <c r="V16" s="89"/>
      <c r="W16" s="81"/>
      <c r="X16" s="89"/>
      <c r="Y16" s="89"/>
      <c r="Z16" s="61"/>
      <c r="AA16" s="81"/>
      <c r="AB16" s="89"/>
      <c r="AC16" s="81"/>
      <c r="AD16" s="89"/>
      <c r="AE16" s="89"/>
      <c r="AF16" s="61"/>
      <c r="AG16" s="89"/>
      <c r="AH16" s="121"/>
      <c r="AI16" s="81"/>
      <c r="AJ16" s="81"/>
      <c r="AK16" s="89"/>
      <c r="AL16" s="61"/>
      <c r="AM16" s="81"/>
      <c r="AN16" s="121"/>
      <c r="AO16" s="81"/>
      <c r="AP16" s="61"/>
      <c r="AQ16" s="81">
        <v>32</v>
      </c>
      <c r="AR16" s="89"/>
      <c r="AS16" s="81"/>
      <c r="AT16" s="61">
        <v>397</v>
      </c>
      <c r="AU16" s="89"/>
      <c r="AV16" s="89"/>
      <c r="AW16" s="89"/>
      <c r="AX16" s="89"/>
      <c r="AY16" s="121"/>
      <c r="AZ16" s="89"/>
      <c r="BA16" s="81">
        <v>333</v>
      </c>
      <c r="BB16" s="61"/>
      <c r="BC16" s="81">
        <v>22</v>
      </c>
      <c r="BD16" s="121"/>
      <c r="BE16" s="81"/>
      <c r="BF16" s="81">
        <v>170</v>
      </c>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126"/>
    </row>
    <row r="17" spans="1:121">
      <c r="A17" s="61" t="s">
        <v>527</v>
      </c>
      <c r="B17" s="61" t="s">
        <v>521</v>
      </c>
      <c r="C17" s="121">
        <v>13.5</v>
      </c>
      <c r="D17" s="121">
        <v>11.4</v>
      </c>
      <c r="E17" s="121">
        <v>12.3</v>
      </c>
      <c r="F17" s="121">
        <v>0.52</v>
      </c>
      <c r="G17" s="121">
        <v>7.23</v>
      </c>
      <c r="H17" s="120"/>
      <c r="I17" s="121">
        <v>2.2200000000000002</v>
      </c>
      <c r="J17" s="121">
        <v>0.27</v>
      </c>
      <c r="K17" s="121">
        <v>49.9</v>
      </c>
      <c r="L17" s="120">
        <v>2.73</v>
      </c>
      <c r="M17" s="89"/>
      <c r="N17" s="61"/>
      <c r="O17" s="61"/>
      <c r="P17" s="81">
        <v>130</v>
      </c>
      <c r="Q17" s="89"/>
      <c r="R17" s="61"/>
      <c r="S17" s="89"/>
      <c r="T17" s="81"/>
      <c r="U17" s="61"/>
      <c r="V17" s="89"/>
      <c r="W17" s="81"/>
      <c r="X17" s="89"/>
      <c r="Y17" s="89"/>
      <c r="Z17" s="61"/>
      <c r="AA17" s="81"/>
      <c r="AB17" s="89"/>
      <c r="AC17" s="81"/>
      <c r="AD17" s="89"/>
      <c r="AE17" s="89"/>
      <c r="AF17" s="61"/>
      <c r="AG17" s="89"/>
      <c r="AH17" s="121"/>
      <c r="AI17" s="81"/>
      <c r="AJ17" s="81"/>
      <c r="AK17" s="89"/>
      <c r="AL17" s="61"/>
      <c r="AM17" s="81"/>
      <c r="AN17" s="121"/>
      <c r="AO17" s="81"/>
      <c r="AP17" s="61"/>
      <c r="AQ17" s="81">
        <v>32</v>
      </c>
      <c r="AR17" s="89"/>
      <c r="AS17" s="81"/>
      <c r="AT17" s="61">
        <v>389</v>
      </c>
      <c r="AU17" s="89"/>
      <c r="AV17" s="89"/>
      <c r="AW17" s="89"/>
      <c r="AX17" s="89"/>
      <c r="AY17" s="121"/>
      <c r="AZ17" s="89"/>
      <c r="BA17" s="81">
        <v>317</v>
      </c>
      <c r="BB17" s="61"/>
      <c r="BC17" s="81">
        <v>26</v>
      </c>
      <c r="BD17" s="121"/>
      <c r="BE17" s="81"/>
      <c r="BF17" s="81">
        <v>172</v>
      </c>
      <c r="BG17" s="30"/>
      <c r="BH17" s="30"/>
      <c r="BI17" s="30"/>
      <c r="BJ17" s="30"/>
      <c r="BK17" s="30"/>
      <c r="BL17" s="30"/>
      <c r="BM17" s="30"/>
      <c r="BN17" s="30"/>
      <c r="BO17" s="30"/>
      <c r="BP17" s="30"/>
      <c r="BQ17" s="30"/>
      <c r="BR17" s="30"/>
      <c r="BS17" s="30"/>
      <c r="BT17" s="30"/>
      <c r="BU17" s="30"/>
      <c r="BV17" s="30"/>
      <c r="BW17" s="30"/>
      <c r="BX17" s="30"/>
      <c r="BY17" s="30"/>
      <c r="BZ17" s="30"/>
      <c r="CA17" s="30"/>
      <c r="CB17" s="30"/>
      <c r="CC17" s="30"/>
      <c r="CD17" s="30"/>
      <c r="CE17" s="30"/>
      <c r="CF17" s="30"/>
      <c r="CG17" s="30"/>
      <c r="CH17" s="30"/>
      <c r="CI17" s="30"/>
      <c r="CJ17" s="30"/>
      <c r="CK17" s="30"/>
      <c r="CL17" s="30"/>
      <c r="CM17" s="30"/>
      <c r="CN17" s="30"/>
      <c r="CO17" s="30"/>
      <c r="CP17" s="30"/>
      <c r="CQ17" s="30"/>
      <c r="CR17" s="30"/>
      <c r="CS17" s="30"/>
      <c r="CT17" s="30"/>
      <c r="CU17" s="30"/>
      <c r="CV17" s="30"/>
      <c r="CW17" s="30"/>
      <c r="CX17" s="30"/>
      <c r="CY17" s="30"/>
      <c r="CZ17" s="30"/>
      <c r="DA17" s="30"/>
      <c r="DB17" s="30"/>
      <c r="DC17" s="30"/>
      <c r="DD17" s="30"/>
      <c r="DE17" s="30"/>
      <c r="DF17" s="30"/>
      <c r="DG17" s="30"/>
      <c r="DH17" s="30"/>
      <c r="DI17" s="30"/>
      <c r="DJ17" s="30"/>
      <c r="DK17" s="30"/>
      <c r="DL17" s="30"/>
      <c r="DM17" s="30"/>
      <c r="DN17" s="30"/>
      <c r="DO17" s="30"/>
      <c r="DP17" s="30"/>
      <c r="DQ17" s="126"/>
    </row>
    <row r="18" spans="1:121" s="20" customFormat="1">
      <c r="A18" s="16"/>
      <c r="B18" s="16"/>
      <c r="C18" s="21"/>
      <c r="D18" s="21"/>
      <c r="E18" s="21"/>
      <c r="F18" s="21"/>
      <c r="G18" s="21"/>
      <c r="H18" s="46"/>
      <c r="I18" s="21"/>
      <c r="J18" s="21"/>
      <c r="K18" s="21"/>
      <c r="L18" s="46"/>
      <c r="N18" s="21"/>
      <c r="O18" s="22"/>
      <c r="P18" s="22"/>
      <c r="T18" s="22"/>
      <c r="U18" s="22"/>
      <c r="W18" s="22"/>
      <c r="Z18" s="21"/>
      <c r="AA18" s="22"/>
      <c r="AC18" s="22"/>
      <c r="AH18" s="21"/>
      <c r="AI18" s="22"/>
      <c r="AJ18" s="22"/>
      <c r="AL18" s="22"/>
      <c r="AM18" s="22"/>
      <c r="AN18" s="21"/>
      <c r="AO18" s="22"/>
      <c r="AP18" s="21"/>
      <c r="AQ18" s="22"/>
      <c r="AS18" s="22"/>
      <c r="AT18" s="22"/>
      <c r="AY18" s="21"/>
      <c r="BA18" s="22"/>
      <c r="BB18" s="21"/>
      <c r="BC18" s="22"/>
      <c r="BD18" s="21"/>
      <c r="BE18" s="22"/>
      <c r="BF18" s="22"/>
    </row>
    <row r="19" spans="1:121">
      <c r="A19" s="61" t="s">
        <v>528</v>
      </c>
      <c r="B19" s="61" t="s">
        <v>520</v>
      </c>
      <c r="C19" s="121">
        <v>1.9</v>
      </c>
      <c r="D19" s="121">
        <v>43.47</v>
      </c>
      <c r="E19" s="121">
        <v>0.75</v>
      </c>
      <c r="F19" s="121">
        <v>0.55000000000000004</v>
      </c>
      <c r="G19" s="121">
        <v>0.34</v>
      </c>
      <c r="H19" s="120">
        <v>1.2E-2</v>
      </c>
      <c r="I19" s="121">
        <v>0.89</v>
      </c>
      <c r="J19" s="121">
        <v>31.06</v>
      </c>
      <c r="K19" s="121">
        <v>11.46</v>
      </c>
      <c r="L19" s="120">
        <v>0.12</v>
      </c>
      <c r="M19" s="89"/>
      <c r="N19" s="61"/>
      <c r="O19" s="61"/>
      <c r="P19" s="81"/>
      <c r="Q19" s="89"/>
      <c r="R19" s="61"/>
      <c r="S19" s="89"/>
      <c r="T19" s="81"/>
      <c r="U19" s="61"/>
      <c r="V19" s="89"/>
      <c r="W19" s="81"/>
      <c r="X19" s="89"/>
      <c r="Y19" s="89"/>
      <c r="Z19" s="61"/>
      <c r="AA19" s="81"/>
      <c r="AB19" s="89"/>
      <c r="AC19" s="81"/>
      <c r="AD19" s="89"/>
      <c r="AE19" s="89"/>
      <c r="AF19" s="61"/>
      <c r="AG19" s="89"/>
      <c r="AH19" s="121"/>
      <c r="AI19" s="81"/>
      <c r="AJ19" s="81"/>
      <c r="AK19" s="89"/>
      <c r="AL19" s="61"/>
      <c r="AM19" s="81"/>
      <c r="AN19" s="121"/>
      <c r="AO19" s="81"/>
      <c r="AP19" s="61"/>
      <c r="AQ19" s="81"/>
      <c r="AR19" s="89"/>
      <c r="AS19" s="81"/>
      <c r="AT19" s="61"/>
      <c r="AU19" s="89"/>
      <c r="AV19" s="89"/>
      <c r="AW19" s="89"/>
      <c r="AX19" s="89"/>
      <c r="AY19" s="121"/>
      <c r="AZ19" s="89"/>
      <c r="BA19" s="81">
        <v>1603</v>
      </c>
      <c r="BB19" s="61"/>
      <c r="BC19" s="81"/>
      <c r="BD19" s="121"/>
      <c r="BE19" s="81"/>
      <c r="BF19" s="81"/>
      <c r="BG19" s="30"/>
      <c r="BH19" s="30"/>
      <c r="BI19" s="30"/>
      <c r="BJ19" s="30"/>
      <c r="BK19" s="30"/>
      <c r="BL19" s="30"/>
      <c r="BM19" s="30"/>
      <c r="BN19" s="30"/>
      <c r="BO19" s="30"/>
      <c r="BP19" s="30"/>
      <c r="BQ19" s="30"/>
      <c r="BR19" s="30"/>
      <c r="BS19" s="30"/>
      <c r="BT19" s="30"/>
      <c r="BU19" s="30"/>
      <c r="BV19" s="30"/>
      <c r="BW19" s="30"/>
      <c r="BX19" s="30"/>
      <c r="BY19" s="30"/>
      <c r="BZ19" s="30"/>
      <c r="CA19" s="30"/>
      <c r="CB19" s="30"/>
      <c r="CC19" s="30"/>
      <c r="CD19" s="30"/>
      <c r="CE19" s="30"/>
      <c r="CF19" s="30"/>
      <c r="CG19" s="30"/>
      <c r="CH19" s="30"/>
      <c r="CI19" s="30"/>
      <c r="CJ19" s="30"/>
      <c r="CK19" s="30"/>
      <c r="CL19" s="30"/>
      <c r="CM19" s="30"/>
      <c r="CN19" s="30"/>
      <c r="CO19" s="30"/>
      <c r="CP19" s="30"/>
      <c r="CQ19" s="30"/>
      <c r="CR19" s="30"/>
      <c r="CS19" s="30"/>
      <c r="CT19" s="30"/>
      <c r="CU19" s="30"/>
      <c r="CV19" s="30"/>
      <c r="CW19" s="30"/>
      <c r="CX19" s="30"/>
      <c r="CY19" s="30"/>
      <c r="CZ19" s="30"/>
      <c r="DA19" s="30"/>
      <c r="DB19" s="30"/>
      <c r="DC19" s="30"/>
      <c r="DD19" s="30"/>
      <c r="DE19" s="30"/>
      <c r="DF19" s="30"/>
      <c r="DG19" s="30"/>
      <c r="DH19" s="30"/>
      <c r="DI19" s="30"/>
      <c r="DJ19" s="30"/>
      <c r="DK19" s="30"/>
      <c r="DL19" s="30"/>
      <c r="DM19" s="30"/>
      <c r="DN19" s="30"/>
      <c r="DO19" s="30"/>
      <c r="DP19" s="30"/>
      <c r="DQ19" s="126"/>
    </row>
    <row r="20" spans="1:121">
      <c r="A20" s="61" t="s">
        <v>528</v>
      </c>
      <c r="B20" s="61" t="s">
        <v>520</v>
      </c>
      <c r="C20" s="121">
        <v>1.86</v>
      </c>
      <c r="D20" s="121">
        <v>43.05</v>
      </c>
      <c r="E20" s="121">
        <v>0.73</v>
      </c>
      <c r="F20" s="121">
        <v>0.53</v>
      </c>
      <c r="G20" s="121">
        <v>0.34</v>
      </c>
      <c r="H20" s="120">
        <v>1.0999999999999999E-2</v>
      </c>
      <c r="I20" s="121">
        <v>0.87</v>
      </c>
      <c r="J20" s="121">
        <v>30.87</v>
      </c>
      <c r="K20" s="121">
        <v>11.36</v>
      </c>
      <c r="L20" s="120">
        <v>0.11700000000000001</v>
      </c>
      <c r="M20" s="89"/>
      <c r="N20" s="61"/>
      <c r="O20" s="61"/>
      <c r="P20" s="81"/>
      <c r="Q20" s="89"/>
      <c r="R20" s="61"/>
      <c r="S20" s="89"/>
      <c r="T20" s="81"/>
      <c r="U20" s="61"/>
      <c r="V20" s="89"/>
      <c r="W20" s="81"/>
      <c r="X20" s="89"/>
      <c r="Y20" s="89"/>
      <c r="Z20" s="61"/>
      <c r="AA20" s="81"/>
      <c r="AB20" s="89"/>
      <c r="AC20" s="81"/>
      <c r="AD20" s="89"/>
      <c r="AE20" s="89"/>
      <c r="AF20" s="61"/>
      <c r="AG20" s="89"/>
      <c r="AH20" s="121"/>
      <c r="AI20" s="81"/>
      <c r="AJ20" s="81"/>
      <c r="AK20" s="89"/>
      <c r="AL20" s="61"/>
      <c r="AM20" s="81"/>
      <c r="AN20" s="121"/>
      <c r="AO20" s="81"/>
      <c r="AP20" s="61"/>
      <c r="AQ20" s="81"/>
      <c r="AR20" s="89"/>
      <c r="AS20" s="81"/>
      <c r="AT20" s="61"/>
      <c r="AU20" s="89"/>
      <c r="AV20" s="89"/>
      <c r="AW20" s="89"/>
      <c r="AX20" s="89"/>
      <c r="AY20" s="121"/>
      <c r="AZ20" s="89"/>
      <c r="BA20" s="81">
        <v>1597</v>
      </c>
      <c r="BB20" s="61"/>
      <c r="BC20" s="81"/>
      <c r="BD20" s="121"/>
      <c r="BE20" s="81"/>
      <c r="BF20" s="81"/>
      <c r="BG20" s="30"/>
      <c r="BH20" s="30"/>
      <c r="BI20" s="30"/>
      <c r="BJ20" s="30"/>
      <c r="BK20" s="30"/>
      <c r="BL20" s="30"/>
      <c r="BM20" s="30"/>
      <c r="BN20" s="30"/>
      <c r="BO20" s="30"/>
      <c r="BP20" s="30"/>
      <c r="BQ20" s="30"/>
      <c r="BR20" s="30"/>
      <c r="BS20" s="30"/>
      <c r="BT20" s="30"/>
      <c r="BU20" s="30"/>
      <c r="BV20" s="30"/>
      <c r="BW20" s="30"/>
      <c r="BX20" s="30"/>
      <c r="BY20" s="30"/>
      <c r="BZ20" s="30"/>
      <c r="CA20" s="30"/>
      <c r="CB20" s="30"/>
      <c r="CC20" s="30"/>
      <c r="CD20" s="30"/>
      <c r="CE20" s="30"/>
      <c r="CF20" s="30"/>
      <c r="CG20" s="30"/>
      <c r="CH20" s="30"/>
      <c r="CI20" s="30"/>
      <c r="CJ20" s="30"/>
      <c r="CK20" s="30"/>
      <c r="CL20" s="30"/>
      <c r="CM20" s="30"/>
      <c r="CN20" s="30"/>
      <c r="CO20" s="30"/>
      <c r="CP20" s="30"/>
      <c r="CQ20" s="30"/>
      <c r="CR20" s="30"/>
      <c r="CS20" s="30"/>
      <c r="CT20" s="30"/>
      <c r="CU20" s="30"/>
      <c r="CV20" s="30"/>
      <c r="CW20" s="30"/>
      <c r="CX20" s="30"/>
      <c r="CY20" s="30"/>
      <c r="CZ20" s="30"/>
      <c r="DA20" s="30"/>
      <c r="DB20" s="30"/>
      <c r="DC20" s="30"/>
      <c r="DD20" s="30"/>
      <c r="DE20" s="30"/>
      <c r="DF20" s="30"/>
      <c r="DG20" s="30"/>
      <c r="DH20" s="30"/>
      <c r="DI20" s="30"/>
      <c r="DJ20" s="30"/>
      <c r="DK20" s="30"/>
      <c r="DL20" s="30"/>
      <c r="DM20" s="30"/>
      <c r="DN20" s="30"/>
      <c r="DO20" s="30"/>
      <c r="DP20" s="30"/>
      <c r="DQ20" s="126"/>
    </row>
    <row r="21" spans="1:121">
      <c r="A21" s="61" t="s">
        <v>529</v>
      </c>
      <c r="B21" s="61" t="s">
        <v>521</v>
      </c>
      <c r="C21" s="121">
        <v>1.8</v>
      </c>
      <c r="D21" s="121">
        <v>43.6</v>
      </c>
      <c r="E21" s="121">
        <v>0.79</v>
      </c>
      <c r="F21" s="121">
        <v>0.51</v>
      </c>
      <c r="G21" s="121">
        <v>0.33</v>
      </c>
      <c r="H21" s="120">
        <v>1.1599999999999999E-2</v>
      </c>
      <c r="I21" s="121">
        <v>0.86</v>
      </c>
      <c r="J21" s="121">
        <v>30.2</v>
      </c>
      <c r="K21" s="121">
        <v>11.2</v>
      </c>
      <c r="L21" s="120">
        <v>0.11</v>
      </c>
      <c r="M21" s="89"/>
      <c r="N21" s="61"/>
      <c r="O21" s="61"/>
      <c r="P21" s="81"/>
      <c r="Q21" s="89"/>
      <c r="R21" s="61"/>
      <c r="S21" s="89"/>
      <c r="T21" s="81"/>
      <c r="U21" s="61"/>
      <c r="V21" s="89"/>
      <c r="W21" s="81"/>
      <c r="X21" s="89"/>
      <c r="Y21" s="89"/>
      <c r="Z21" s="61"/>
      <c r="AA21" s="81"/>
      <c r="AB21" s="89"/>
      <c r="AC21" s="81"/>
      <c r="AD21" s="89"/>
      <c r="AE21" s="89"/>
      <c r="AF21" s="61"/>
      <c r="AG21" s="89"/>
      <c r="AH21" s="121"/>
      <c r="AI21" s="81"/>
      <c r="AJ21" s="81"/>
      <c r="AK21" s="89"/>
      <c r="AL21" s="61"/>
      <c r="AM21" s="81"/>
      <c r="AN21" s="121"/>
      <c r="AO21" s="81"/>
      <c r="AP21" s="61"/>
      <c r="AQ21" s="81"/>
      <c r="AR21" s="89"/>
      <c r="AS21" s="81"/>
      <c r="AT21" s="61"/>
      <c r="AU21" s="89"/>
      <c r="AV21" s="89"/>
      <c r="AW21" s="89"/>
      <c r="AX21" s="89"/>
      <c r="AY21" s="121"/>
      <c r="AZ21" s="89"/>
      <c r="BA21" s="81">
        <v>1740</v>
      </c>
      <c r="BB21" s="61"/>
      <c r="BC21" s="81"/>
      <c r="BD21" s="121"/>
      <c r="BE21" s="81"/>
      <c r="BF21" s="81"/>
      <c r="BG21" s="30"/>
      <c r="BH21" s="30"/>
      <c r="BI21" s="30"/>
      <c r="BJ21" s="30"/>
      <c r="BK21" s="30"/>
      <c r="BL21" s="30"/>
      <c r="BM21" s="30"/>
      <c r="BN21" s="30"/>
      <c r="BO21" s="30"/>
      <c r="BP21" s="30"/>
      <c r="BQ21" s="30"/>
      <c r="BR21" s="30"/>
      <c r="BS21" s="30"/>
      <c r="BT21" s="30"/>
      <c r="BU21" s="30"/>
      <c r="BV21" s="30"/>
      <c r="BW21" s="30"/>
      <c r="BX21" s="30"/>
      <c r="BY21" s="30"/>
      <c r="BZ21" s="30"/>
      <c r="CA21" s="30"/>
      <c r="CB21" s="30"/>
      <c r="CC21" s="30"/>
      <c r="CD21" s="30"/>
      <c r="CE21" s="30"/>
      <c r="CF21" s="30"/>
      <c r="CG21" s="30"/>
      <c r="CH21" s="30"/>
      <c r="CI21" s="30"/>
      <c r="CJ21" s="30"/>
      <c r="CK21" s="30"/>
      <c r="CL21" s="30"/>
      <c r="CM21" s="30"/>
      <c r="CN21" s="30"/>
      <c r="CO21" s="30"/>
      <c r="CP21" s="30"/>
      <c r="CQ21" s="30"/>
      <c r="CR21" s="30"/>
      <c r="CS21" s="30"/>
      <c r="CT21" s="30"/>
      <c r="CU21" s="30"/>
      <c r="CV21" s="30"/>
      <c r="CW21" s="30"/>
      <c r="CX21" s="30"/>
      <c r="CY21" s="30"/>
      <c r="CZ21" s="30"/>
      <c r="DA21" s="30"/>
      <c r="DB21" s="30"/>
      <c r="DC21" s="30"/>
      <c r="DD21" s="30"/>
      <c r="DE21" s="30"/>
      <c r="DF21" s="30"/>
      <c r="DG21" s="30"/>
      <c r="DH21" s="30"/>
      <c r="DI21" s="30"/>
      <c r="DJ21" s="30"/>
      <c r="DK21" s="30"/>
      <c r="DL21" s="30"/>
      <c r="DM21" s="30"/>
      <c r="DN21" s="30"/>
      <c r="DO21" s="30"/>
      <c r="DP21" s="30"/>
      <c r="DQ21" s="126"/>
    </row>
    <row r="22" spans="1:121">
      <c r="A22" s="61"/>
      <c r="B22" s="61"/>
      <c r="C22" s="121"/>
      <c r="D22" s="121"/>
      <c r="E22" s="121"/>
      <c r="F22" s="121"/>
      <c r="G22" s="121"/>
      <c r="H22" s="120"/>
      <c r="I22" s="121"/>
      <c r="J22" s="121"/>
      <c r="K22" s="121"/>
      <c r="L22" s="120"/>
      <c r="M22" s="89"/>
      <c r="N22" s="61"/>
      <c r="O22" s="61"/>
      <c r="P22" s="81"/>
      <c r="Q22" s="89"/>
      <c r="R22" s="61"/>
      <c r="S22" s="89"/>
      <c r="T22" s="81"/>
      <c r="U22" s="61"/>
      <c r="V22" s="89"/>
      <c r="W22" s="81"/>
      <c r="X22" s="89"/>
      <c r="Y22" s="89"/>
      <c r="Z22" s="61"/>
      <c r="AA22" s="81"/>
      <c r="AB22" s="89"/>
      <c r="AC22" s="81"/>
      <c r="AD22" s="89"/>
      <c r="AE22" s="89"/>
      <c r="AF22" s="61"/>
      <c r="AG22" s="89"/>
      <c r="AH22" s="121"/>
      <c r="AI22" s="81"/>
      <c r="AJ22" s="81"/>
      <c r="AK22" s="89"/>
      <c r="AL22" s="61"/>
      <c r="AM22" s="81"/>
      <c r="AN22" s="121"/>
      <c r="AO22" s="81"/>
      <c r="AP22" s="61"/>
      <c r="AQ22" s="81"/>
      <c r="AR22" s="89"/>
      <c r="AS22" s="81"/>
      <c r="AT22" s="61"/>
      <c r="AU22" s="89"/>
      <c r="AV22" s="89"/>
      <c r="AW22" s="89"/>
      <c r="AX22" s="89"/>
      <c r="AY22" s="121"/>
      <c r="AZ22" s="89"/>
      <c r="BA22" s="81"/>
      <c r="BB22" s="61"/>
      <c r="BC22" s="81"/>
      <c r="BD22" s="121"/>
      <c r="BE22" s="81"/>
      <c r="BF22" s="81"/>
      <c r="BG22" s="30"/>
      <c r="BH22" s="30"/>
      <c r="BI22" s="30"/>
      <c r="BJ22" s="30"/>
      <c r="BK22" s="30"/>
      <c r="BL22" s="30"/>
      <c r="BM22" s="30"/>
      <c r="BN22" s="30"/>
      <c r="BO22" s="30"/>
      <c r="BP22" s="30"/>
      <c r="BQ22" s="30"/>
      <c r="BR22" s="30"/>
      <c r="BS22" s="30"/>
      <c r="BT22" s="30"/>
      <c r="BU22" s="30"/>
      <c r="BV22" s="30"/>
      <c r="BW22" s="30"/>
      <c r="BX22" s="30"/>
      <c r="BY22" s="30"/>
      <c r="BZ22" s="30"/>
      <c r="CA22" s="30"/>
      <c r="CB22" s="30"/>
      <c r="CC22" s="30"/>
      <c r="CD22" s="30"/>
      <c r="CE22" s="30"/>
      <c r="CF22" s="30"/>
      <c r="CG22" s="30"/>
      <c r="CH22" s="30"/>
      <c r="CI22" s="30"/>
      <c r="CJ22" s="30"/>
      <c r="CK22" s="30"/>
      <c r="CL22" s="30"/>
      <c r="CM22" s="30"/>
      <c r="CN22" s="30"/>
      <c r="CO22" s="30"/>
      <c r="CP22" s="30"/>
      <c r="CQ22" s="30"/>
      <c r="CR22" s="30"/>
      <c r="CS22" s="30"/>
      <c r="CT22" s="30"/>
      <c r="CU22" s="30"/>
      <c r="CV22" s="30"/>
      <c r="CW22" s="30"/>
      <c r="CX22" s="30"/>
      <c r="CY22" s="30"/>
      <c r="CZ22" s="30"/>
      <c r="DA22" s="30"/>
      <c r="DB22" s="30"/>
      <c r="DC22" s="30"/>
      <c r="DD22" s="30"/>
      <c r="DE22" s="30"/>
      <c r="DF22" s="30"/>
      <c r="DG22" s="30"/>
      <c r="DH22" s="30"/>
      <c r="DI22" s="30"/>
      <c r="DJ22" s="30"/>
      <c r="DK22" s="30"/>
      <c r="DL22" s="30"/>
      <c r="DM22" s="30"/>
      <c r="DN22" s="30"/>
      <c r="DO22" s="30"/>
      <c r="DP22" s="30"/>
      <c r="DQ22" s="126"/>
    </row>
    <row r="23" spans="1:121">
      <c r="A23" s="61" t="s">
        <v>530</v>
      </c>
      <c r="B23" s="61" t="s">
        <v>520</v>
      </c>
      <c r="C23" s="121">
        <v>12.7</v>
      </c>
      <c r="D23" s="121">
        <v>0.6</v>
      </c>
      <c r="E23" s="121">
        <v>3.32</v>
      </c>
      <c r="F23" s="121">
        <v>5.4</v>
      </c>
      <c r="G23" s="121">
        <v>0.14000000000000001</v>
      </c>
      <c r="H23" s="120">
        <v>0.14299999999999999</v>
      </c>
      <c r="I23" s="121">
        <v>2.48</v>
      </c>
      <c r="J23" s="121">
        <v>0.04</v>
      </c>
      <c r="K23" s="121">
        <v>71.92</v>
      </c>
      <c r="L23" s="120">
        <v>0.28399999999999997</v>
      </c>
      <c r="M23" s="89"/>
      <c r="N23" s="61"/>
      <c r="O23" s="61"/>
      <c r="P23" s="81">
        <v>490</v>
      </c>
      <c r="Q23" s="89">
        <v>4</v>
      </c>
      <c r="R23" s="61"/>
      <c r="S23" s="89"/>
      <c r="T23" s="81"/>
      <c r="U23" s="61"/>
      <c r="V23" s="89"/>
      <c r="W23" s="81"/>
      <c r="X23" s="89"/>
      <c r="Y23" s="89"/>
      <c r="Z23" s="61"/>
      <c r="AA23" s="81"/>
      <c r="AB23" s="89"/>
      <c r="AC23" s="81"/>
      <c r="AD23" s="89"/>
      <c r="AE23" s="89"/>
      <c r="AF23" s="61"/>
      <c r="AG23" s="89"/>
      <c r="AH23" s="121"/>
      <c r="AI23" s="81"/>
      <c r="AJ23" s="81"/>
      <c r="AK23" s="89"/>
      <c r="AL23" s="61"/>
      <c r="AM23" s="81"/>
      <c r="AN23" s="121"/>
      <c r="AO23" s="81"/>
      <c r="AP23" s="61"/>
      <c r="AQ23" s="81">
        <v>5</v>
      </c>
      <c r="AR23" s="89"/>
      <c r="AS23" s="81"/>
      <c r="AT23" s="61">
        <v>43</v>
      </c>
      <c r="AU23" s="89"/>
      <c r="AV23" s="89"/>
      <c r="AW23" s="89"/>
      <c r="AX23" s="89"/>
      <c r="AY23" s="121"/>
      <c r="AZ23" s="89"/>
      <c r="BA23" s="81" t="s">
        <v>497</v>
      </c>
      <c r="BB23" s="61"/>
      <c r="BC23" s="81">
        <v>45</v>
      </c>
      <c r="BD23" s="121"/>
      <c r="BE23" s="81"/>
      <c r="BF23" s="81">
        <v>416</v>
      </c>
      <c r="BG23" s="30"/>
      <c r="BH23" s="30"/>
      <c r="BI23" s="30"/>
      <c r="BJ23" s="30"/>
      <c r="BK23" s="30"/>
      <c r="BL23" s="30"/>
      <c r="BM23" s="30"/>
      <c r="BN23" s="30"/>
      <c r="BO23" s="30"/>
      <c r="BP23" s="30"/>
      <c r="BQ23" s="30"/>
      <c r="BR23" s="30"/>
      <c r="BS23" s="30"/>
      <c r="BT23" s="30"/>
      <c r="BU23" s="30"/>
      <c r="BV23" s="30"/>
      <c r="BW23" s="30"/>
      <c r="BX23" s="30"/>
      <c r="BY23" s="30"/>
      <c r="BZ23" s="30"/>
      <c r="CA23" s="30"/>
      <c r="CB23" s="30"/>
      <c r="CC23" s="30"/>
      <c r="CD23" s="30"/>
      <c r="CE23" s="30"/>
      <c r="CF23" s="30"/>
      <c r="CG23" s="30"/>
      <c r="CH23" s="30"/>
      <c r="CI23" s="30"/>
      <c r="CJ23" s="30"/>
      <c r="CK23" s="30"/>
      <c r="CL23" s="30"/>
      <c r="CM23" s="30"/>
      <c r="CN23" s="30"/>
      <c r="CO23" s="30"/>
      <c r="CP23" s="30"/>
      <c r="CQ23" s="30"/>
      <c r="CR23" s="30"/>
      <c r="CS23" s="30"/>
      <c r="CT23" s="30"/>
      <c r="CU23" s="30"/>
      <c r="CV23" s="30"/>
      <c r="CW23" s="30"/>
      <c r="CX23" s="30"/>
      <c r="CY23" s="30"/>
      <c r="CZ23" s="30"/>
      <c r="DA23" s="30"/>
      <c r="DB23" s="30"/>
      <c r="DC23" s="30"/>
      <c r="DD23" s="30"/>
      <c r="DE23" s="30"/>
      <c r="DF23" s="30"/>
      <c r="DG23" s="30"/>
      <c r="DH23" s="30"/>
      <c r="DI23" s="30"/>
      <c r="DJ23" s="30"/>
      <c r="DK23" s="30"/>
      <c r="DL23" s="30"/>
      <c r="DM23" s="30"/>
      <c r="DN23" s="30"/>
      <c r="DO23" s="30"/>
      <c r="DP23" s="30"/>
      <c r="DQ23" s="126"/>
    </row>
    <row r="24" spans="1:121">
      <c r="A24" s="61" t="s">
        <v>530</v>
      </c>
      <c r="B24" s="61" t="s">
        <v>520</v>
      </c>
      <c r="C24" s="121">
        <v>13.11</v>
      </c>
      <c r="D24" s="121">
        <v>0.6</v>
      </c>
      <c r="E24" s="121">
        <v>3.37</v>
      </c>
      <c r="F24" s="121">
        <v>5.49</v>
      </c>
      <c r="G24" s="121">
        <v>0.14000000000000001</v>
      </c>
      <c r="H24" s="120">
        <v>0.14499999999999999</v>
      </c>
      <c r="I24" s="121">
        <v>2.58</v>
      </c>
      <c r="J24" s="121">
        <v>0.04</v>
      </c>
      <c r="K24" s="121">
        <v>72.3</v>
      </c>
      <c r="L24" s="120">
        <v>0.29099999999999998</v>
      </c>
      <c r="M24" s="89"/>
      <c r="N24" s="61"/>
      <c r="O24" s="61"/>
      <c r="P24" s="81">
        <v>495</v>
      </c>
      <c r="Q24" s="89">
        <v>4</v>
      </c>
      <c r="R24" s="61"/>
      <c r="S24" s="89"/>
      <c r="T24" s="81"/>
      <c r="U24" s="61"/>
      <c r="V24" s="89"/>
      <c r="W24" s="81"/>
      <c r="X24" s="89"/>
      <c r="Y24" s="89"/>
      <c r="Z24" s="61"/>
      <c r="AA24" s="81"/>
      <c r="AB24" s="89"/>
      <c r="AC24" s="81"/>
      <c r="AD24" s="89"/>
      <c r="AE24" s="89"/>
      <c r="AF24" s="61"/>
      <c r="AG24" s="89"/>
      <c r="AH24" s="121"/>
      <c r="AI24" s="81"/>
      <c r="AJ24" s="81"/>
      <c r="AK24" s="89"/>
      <c r="AL24" s="61"/>
      <c r="AM24" s="81"/>
      <c r="AN24" s="121"/>
      <c r="AO24" s="81"/>
      <c r="AP24" s="61"/>
      <c r="AQ24" s="81">
        <v>5</v>
      </c>
      <c r="AR24" s="89"/>
      <c r="AS24" s="81"/>
      <c r="AT24" s="61">
        <v>45</v>
      </c>
      <c r="AU24" s="89"/>
      <c r="AV24" s="89"/>
      <c r="AW24" s="89"/>
      <c r="AX24" s="89"/>
      <c r="AY24" s="121"/>
      <c r="AZ24" s="89"/>
      <c r="BA24" s="81" t="s">
        <v>497</v>
      </c>
      <c r="BB24" s="61"/>
      <c r="BC24" s="81">
        <v>46</v>
      </c>
      <c r="BD24" s="121"/>
      <c r="BE24" s="81"/>
      <c r="BF24" s="81">
        <v>419</v>
      </c>
      <c r="BG24" s="30"/>
      <c r="BH24" s="30"/>
      <c r="BI24" s="30"/>
      <c r="BJ24" s="30"/>
      <c r="BK24" s="30"/>
      <c r="BL24" s="30"/>
      <c r="BM24" s="30"/>
      <c r="BN24" s="30"/>
      <c r="BO24" s="30"/>
      <c r="BP24" s="30"/>
      <c r="BQ24" s="30"/>
      <c r="BR24" s="30"/>
      <c r="BS24" s="30"/>
      <c r="BT24" s="30"/>
      <c r="BU24" s="30"/>
      <c r="BV24" s="30"/>
      <c r="BW24" s="30"/>
      <c r="BX24" s="30"/>
      <c r="BY24" s="30"/>
      <c r="BZ24" s="30"/>
      <c r="CA24" s="30"/>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c r="DJ24" s="30"/>
      <c r="DK24" s="30"/>
      <c r="DL24" s="30"/>
      <c r="DM24" s="30"/>
      <c r="DN24" s="30"/>
      <c r="DO24" s="30"/>
      <c r="DP24" s="30"/>
      <c r="DQ24" s="126"/>
    </row>
    <row r="25" spans="1:121">
      <c r="A25" s="61" t="s">
        <v>531</v>
      </c>
      <c r="B25" s="61" t="s">
        <v>521</v>
      </c>
      <c r="C25" s="121">
        <v>13</v>
      </c>
      <c r="D25" s="121">
        <v>0.59</v>
      </c>
      <c r="E25" s="121">
        <v>3.21</v>
      </c>
      <c r="F25" s="121">
        <v>5.43</v>
      </c>
      <c r="G25" s="121">
        <v>0.16</v>
      </c>
      <c r="H25" s="120">
        <v>0.14000000000000001</v>
      </c>
      <c r="I25" s="121">
        <v>2.57</v>
      </c>
      <c r="J25" s="121">
        <v>0.05</v>
      </c>
      <c r="K25" s="121">
        <v>72.8</v>
      </c>
      <c r="L25" s="120">
        <v>0.3</v>
      </c>
      <c r="M25" s="89"/>
      <c r="N25" s="61"/>
      <c r="O25" s="61"/>
      <c r="P25" s="81">
        <v>506</v>
      </c>
      <c r="Q25" s="89">
        <v>4</v>
      </c>
      <c r="R25" s="61"/>
      <c r="S25" s="89"/>
      <c r="T25" s="81"/>
      <c r="U25" s="61"/>
      <c r="V25" s="89"/>
      <c r="W25" s="81"/>
      <c r="X25" s="89"/>
      <c r="Y25" s="89"/>
      <c r="Z25" s="61"/>
      <c r="AA25" s="81"/>
      <c r="AB25" s="89"/>
      <c r="AC25" s="81"/>
      <c r="AD25" s="89"/>
      <c r="AE25" s="89"/>
      <c r="AF25" s="61"/>
      <c r="AG25" s="89"/>
      <c r="AH25" s="121"/>
      <c r="AI25" s="81"/>
      <c r="AJ25" s="81"/>
      <c r="AK25" s="89"/>
      <c r="AL25" s="61"/>
      <c r="AM25" s="81"/>
      <c r="AN25" s="121"/>
      <c r="AO25" s="81"/>
      <c r="AP25" s="61"/>
      <c r="AQ25" s="81">
        <v>5</v>
      </c>
      <c r="AR25" s="89"/>
      <c r="AS25" s="81"/>
      <c r="AT25" s="61">
        <v>43</v>
      </c>
      <c r="AU25" s="89"/>
      <c r="AV25" s="89"/>
      <c r="AW25" s="89"/>
      <c r="AX25" s="89"/>
      <c r="AY25" s="121"/>
      <c r="AZ25" s="89"/>
      <c r="BA25" s="81">
        <v>5</v>
      </c>
      <c r="BB25" s="61"/>
      <c r="BC25" s="81">
        <v>43</v>
      </c>
      <c r="BD25" s="121"/>
      <c r="BE25" s="81"/>
      <c r="BF25" s="81">
        <v>403</v>
      </c>
      <c r="BG25" s="30"/>
      <c r="BH25" s="30"/>
      <c r="BI25" s="30"/>
      <c r="BJ25" s="30"/>
      <c r="BK25" s="30"/>
      <c r="BL25" s="30"/>
      <c r="BM25" s="30"/>
      <c r="BN25" s="30"/>
      <c r="BO25" s="30"/>
      <c r="BP25" s="30"/>
      <c r="BQ25" s="30"/>
      <c r="BR25" s="30"/>
      <c r="BS25" s="30"/>
      <c r="BT25" s="30"/>
      <c r="BU25" s="30"/>
      <c r="BV25" s="30"/>
      <c r="BW25" s="30"/>
      <c r="BX25" s="30"/>
      <c r="BY25" s="30"/>
      <c r="BZ25" s="30"/>
      <c r="CA25" s="30"/>
      <c r="CB25" s="30"/>
      <c r="CC25" s="30"/>
      <c r="CD25" s="30"/>
      <c r="CE25" s="30"/>
      <c r="CF25" s="30"/>
      <c r="CG25" s="30"/>
      <c r="CH25" s="30"/>
      <c r="CI25" s="30"/>
      <c r="CJ25" s="30"/>
      <c r="CK25" s="30"/>
      <c r="CL25" s="30"/>
      <c r="CM25" s="30"/>
      <c r="CN25" s="30"/>
      <c r="CO25" s="30"/>
      <c r="CP25" s="30"/>
      <c r="CQ25" s="30"/>
      <c r="CR25" s="30"/>
      <c r="CS25" s="30"/>
      <c r="CT25" s="30"/>
      <c r="CU25" s="30"/>
      <c r="CV25" s="30"/>
      <c r="CW25" s="30"/>
      <c r="CX25" s="30"/>
      <c r="CY25" s="30"/>
      <c r="CZ25" s="30"/>
      <c r="DA25" s="30"/>
      <c r="DB25" s="30"/>
      <c r="DC25" s="30"/>
      <c r="DD25" s="30"/>
      <c r="DE25" s="30"/>
      <c r="DF25" s="30"/>
      <c r="DG25" s="30"/>
      <c r="DH25" s="30"/>
      <c r="DI25" s="30"/>
      <c r="DJ25" s="30"/>
      <c r="DK25" s="30"/>
      <c r="DL25" s="30"/>
      <c r="DM25" s="30"/>
      <c r="DN25" s="30"/>
      <c r="DO25" s="30"/>
      <c r="DP25" s="30"/>
      <c r="DQ25" s="126"/>
    </row>
    <row r="26" spans="1:121">
      <c r="A26" s="61"/>
      <c r="B26" s="61"/>
      <c r="C26" s="121"/>
      <c r="D26" s="121"/>
      <c r="E26" s="121"/>
      <c r="F26" s="121"/>
      <c r="G26" s="121"/>
      <c r="H26" s="120"/>
      <c r="I26" s="121"/>
      <c r="J26" s="121"/>
      <c r="K26" s="121"/>
      <c r="L26" s="120"/>
      <c r="M26" s="89"/>
      <c r="N26" s="61"/>
      <c r="O26" s="61"/>
      <c r="P26" s="81"/>
      <c r="Q26" s="89"/>
      <c r="R26" s="61"/>
      <c r="S26" s="89"/>
      <c r="T26" s="81"/>
      <c r="U26" s="61"/>
      <c r="V26" s="89"/>
      <c r="W26" s="81"/>
      <c r="X26" s="89"/>
      <c r="Y26" s="89"/>
      <c r="Z26" s="61"/>
      <c r="AA26" s="81"/>
      <c r="AB26" s="89"/>
      <c r="AC26" s="81"/>
      <c r="AD26" s="89"/>
      <c r="AE26" s="89"/>
      <c r="AF26" s="61"/>
      <c r="AG26" s="89"/>
      <c r="AH26" s="121"/>
      <c r="AI26" s="81"/>
      <c r="AJ26" s="81"/>
      <c r="AK26" s="89"/>
      <c r="AL26" s="61"/>
      <c r="AM26" s="81"/>
      <c r="AN26" s="121"/>
      <c r="AO26" s="81"/>
      <c r="AP26" s="61"/>
      <c r="AQ26" s="81"/>
      <c r="AR26" s="89"/>
      <c r="AS26" s="81"/>
      <c r="AT26" s="61"/>
      <c r="AU26" s="89"/>
      <c r="AV26" s="89"/>
      <c r="AW26" s="89"/>
      <c r="AX26" s="89"/>
      <c r="AY26" s="121"/>
      <c r="AZ26" s="89"/>
      <c r="BA26" s="81"/>
      <c r="BB26" s="61"/>
      <c r="BC26" s="81"/>
      <c r="BD26" s="121"/>
      <c r="BE26" s="81"/>
      <c r="BF26" s="81"/>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126"/>
    </row>
    <row r="27" spans="1:121">
      <c r="A27" s="61" t="s">
        <v>532</v>
      </c>
      <c r="B27" s="61" t="s">
        <v>520</v>
      </c>
      <c r="C27" s="121">
        <v>53</v>
      </c>
      <c r="D27" s="121">
        <v>0.02</v>
      </c>
      <c r="E27" s="121">
        <v>8.7100000000000009</v>
      </c>
      <c r="F27" s="121" t="s">
        <v>533</v>
      </c>
      <c r="G27" s="121">
        <v>0.01</v>
      </c>
      <c r="H27" s="120" t="s">
        <v>534</v>
      </c>
      <c r="I27" s="121"/>
      <c r="J27" s="121">
        <v>0.05</v>
      </c>
      <c r="K27" s="121">
        <v>3.86</v>
      </c>
      <c r="L27" s="120">
        <v>2.677</v>
      </c>
      <c r="M27" s="89"/>
      <c r="N27" s="61"/>
      <c r="O27" s="61"/>
      <c r="P27" s="81"/>
      <c r="Q27" s="89"/>
      <c r="R27" s="61"/>
      <c r="S27" s="89"/>
      <c r="T27" s="81"/>
      <c r="U27" s="61"/>
      <c r="V27" s="89"/>
      <c r="W27" s="81"/>
      <c r="X27" s="89"/>
      <c r="Y27" s="89"/>
      <c r="Z27" s="61"/>
      <c r="AA27" s="81"/>
      <c r="AB27" s="89"/>
      <c r="AC27" s="81"/>
      <c r="AD27" s="89"/>
      <c r="AE27" s="89"/>
      <c r="AF27" s="61"/>
      <c r="AG27" s="89"/>
      <c r="AH27" s="121"/>
      <c r="AI27" s="81"/>
      <c r="AJ27" s="81"/>
      <c r="AK27" s="89"/>
      <c r="AL27" s="61"/>
      <c r="AM27" s="81"/>
      <c r="AN27" s="121"/>
      <c r="AO27" s="81"/>
      <c r="AP27" s="61"/>
      <c r="AQ27" s="81"/>
      <c r="AR27" s="89"/>
      <c r="AS27" s="81"/>
      <c r="AT27" s="61"/>
      <c r="AU27" s="89"/>
      <c r="AV27" s="89"/>
      <c r="AW27" s="89"/>
      <c r="AX27" s="89"/>
      <c r="AY27" s="121"/>
      <c r="AZ27" s="89"/>
      <c r="BA27" s="81">
        <v>388</v>
      </c>
      <c r="BB27" s="61"/>
      <c r="BC27" s="81"/>
      <c r="BD27" s="121"/>
      <c r="BE27" s="81"/>
      <c r="BF27" s="81">
        <v>1033</v>
      </c>
      <c r="BG27" s="30"/>
      <c r="BH27" s="30"/>
      <c r="BI27" s="30"/>
      <c r="BJ27" s="30"/>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c r="DJ27" s="30"/>
      <c r="DK27" s="30"/>
      <c r="DL27" s="30"/>
      <c r="DM27" s="30"/>
      <c r="DN27" s="30"/>
      <c r="DO27" s="30"/>
      <c r="DP27" s="30"/>
      <c r="DQ27" s="126"/>
    </row>
    <row r="28" spans="1:121">
      <c r="A28" s="61" t="s">
        <v>532</v>
      </c>
      <c r="B28" s="61" t="s">
        <v>520</v>
      </c>
      <c r="C28" s="121">
        <v>54.75</v>
      </c>
      <c r="D28" s="121">
        <v>0.03</v>
      </c>
      <c r="E28" s="121">
        <v>8.7200000000000006</v>
      </c>
      <c r="F28" s="121" t="s">
        <v>533</v>
      </c>
      <c r="G28" s="121">
        <v>0.02</v>
      </c>
      <c r="H28" s="120" t="s">
        <v>534</v>
      </c>
      <c r="I28" s="121"/>
      <c r="J28" s="121">
        <v>0.06</v>
      </c>
      <c r="K28" s="121">
        <v>3.84</v>
      </c>
      <c r="L28" s="120">
        <v>2.6850000000000001</v>
      </c>
      <c r="M28" s="89"/>
      <c r="N28" s="61"/>
      <c r="O28" s="61"/>
      <c r="P28" s="81"/>
      <c r="Q28" s="89"/>
      <c r="R28" s="61"/>
      <c r="S28" s="89"/>
      <c r="T28" s="81"/>
      <c r="U28" s="61"/>
      <c r="V28" s="89"/>
      <c r="W28" s="81"/>
      <c r="X28" s="89"/>
      <c r="Y28" s="89"/>
      <c r="Z28" s="61"/>
      <c r="AA28" s="81"/>
      <c r="AB28" s="89"/>
      <c r="AC28" s="81"/>
      <c r="AD28" s="89"/>
      <c r="AE28" s="89"/>
      <c r="AF28" s="61"/>
      <c r="AG28" s="89"/>
      <c r="AH28" s="121"/>
      <c r="AI28" s="81"/>
      <c r="AJ28" s="81"/>
      <c r="AK28" s="89"/>
      <c r="AL28" s="61"/>
      <c r="AM28" s="81"/>
      <c r="AN28" s="121"/>
      <c r="AO28" s="81"/>
      <c r="AP28" s="61"/>
      <c r="AQ28" s="81"/>
      <c r="AR28" s="89"/>
      <c r="AS28" s="81"/>
      <c r="AT28" s="61"/>
      <c r="AU28" s="89"/>
      <c r="AV28" s="89"/>
      <c r="AW28" s="89"/>
      <c r="AX28" s="89"/>
      <c r="AY28" s="121"/>
      <c r="AZ28" s="89"/>
      <c r="BA28" s="81">
        <v>390</v>
      </c>
      <c r="BB28" s="61"/>
      <c r="BC28" s="81"/>
      <c r="BD28" s="121"/>
      <c r="BE28" s="81"/>
      <c r="BF28" s="81">
        <v>1043</v>
      </c>
      <c r="BG28" s="30"/>
      <c r="BH28" s="30"/>
      <c r="BI28" s="30"/>
      <c r="BJ28" s="30"/>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126"/>
    </row>
    <row r="29" spans="1:121">
      <c r="A29" s="61" t="s">
        <v>535</v>
      </c>
      <c r="B29" s="61" t="s">
        <v>521</v>
      </c>
      <c r="C29" s="121">
        <v>54.5</v>
      </c>
      <c r="D29" s="121">
        <v>0.02</v>
      </c>
      <c r="E29" s="121">
        <v>8.6999999999999993</v>
      </c>
      <c r="F29" s="121">
        <v>8.9999999999999993E-3</v>
      </c>
      <c r="G29" s="121">
        <v>0.01</v>
      </c>
      <c r="H29" s="120">
        <v>4.0000000000000001E-3</v>
      </c>
      <c r="I29" s="121"/>
      <c r="J29" s="121">
        <v>0.05</v>
      </c>
      <c r="K29" s="121">
        <v>3.79</v>
      </c>
      <c r="L29" s="120">
        <v>2.64</v>
      </c>
      <c r="M29" s="89"/>
      <c r="N29" s="61"/>
      <c r="O29" s="61"/>
      <c r="P29" s="81"/>
      <c r="Q29" s="89"/>
      <c r="R29" s="61"/>
      <c r="S29" s="89"/>
      <c r="T29" s="81"/>
      <c r="U29" s="61"/>
      <c r="V29" s="89"/>
      <c r="W29" s="81"/>
      <c r="X29" s="89"/>
      <c r="Y29" s="89"/>
      <c r="Z29" s="61"/>
      <c r="AA29" s="81"/>
      <c r="AB29" s="89"/>
      <c r="AC29" s="81"/>
      <c r="AD29" s="89"/>
      <c r="AE29" s="89"/>
      <c r="AF29" s="61"/>
      <c r="AG29" s="89"/>
      <c r="AH29" s="121"/>
      <c r="AI29" s="81"/>
      <c r="AJ29" s="81"/>
      <c r="AK29" s="89"/>
      <c r="AL29" s="61"/>
      <c r="AM29" s="81"/>
      <c r="AN29" s="121"/>
      <c r="AO29" s="81"/>
      <c r="AP29" s="61"/>
      <c r="AQ29" s="81"/>
      <c r="AR29" s="89"/>
      <c r="AS29" s="81"/>
      <c r="AT29" s="61"/>
      <c r="AU29" s="89"/>
      <c r="AV29" s="89"/>
      <c r="AW29" s="89"/>
      <c r="AX29" s="89"/>
      <c r="AY29" s="121"/>
      <c r="AZ29" s="89"/>
      <c r="BA29" s="81">
        <v>403</v>
      </c>
      <c r="BB29" s="61"/>
      <c r="BC29" s="81"/>
      <c r="BD29" s="121"/>
      <c r="BE29" s="81"/>
      <c r="BF29" s="81">
        <v>1037</v>
      </c>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126"/>
    </row>
    <row r="30" spans="1:121" s="21" customFormat="1">
      <c r="A30" s="16"/>
      <c r="B30" s="16"/>
      <c r="H30" s="46"/>
      <c r="L30" s="46"/>
      <c r="M30" s="20"/>
      <c r="O30" s="16"/>
      <c r="P30" s="22"/>
      <c r="Q30" s="20"/>
      <c r="R30" s="20"/>
      <c r="S30" s="20"/>
      <c r="T30" s="22"/>
      <c r="U30" s="22"/>
      <c r="V30" s="20"/>
      <c r="W30" s="22"/>
      <c r="X30" s="20"/>
      <c r="Y30" s="20"/>
      <c r="AA30" s="22"/>
      <c r="AB30" s="20"/>
      <c r="AC30" s="22"/>
      <c r="AD30" s="20"/>
      <c r="AE30" s="20"/>
      <c r="AF30" s="20"/>
      <c r="AG30" s="20"/>
      <c r="AI30" s="22"/>
      <c r="AJ30" s="22"/>
      <c r="AK30" s="20"/>
      <c r="AL30" s="22"/>
      <c r="AM30" s="22"/>
      <c r="AO30" s="22"/>
      <c r="AQ30" s="22"/>
      <c r="AR30" s="20"/>
      <c r="AS30" s="22"/>
      <c r="AT30" s="22"/>
      <c r="AU30" s="20"/>
      <c r="AV30" s="20"/>
      <c r="AW30" s="20"/>
      <c r="AX30" s="20"/>
      <c r="AZ30" s="20"/>
      <c r="BA30" s="22"/>
      <c r="BC30" s="22"/>
      <c r="BE30" s="22"/>
      <c r="BF30" s="22"/>
    </row>
    <row r="31" spans="1:121">
      <c r="A31" s="61" t="s">
        <v>516</v>
      </c>
      <c r="B31" s="22" t="s">
        <v>513</v>
      </c>
      <c r="C31" s="121">
        <v>7.88</v>
      </c>
      <c r="D31" s="121">
        <v>15.27</v>
      </c>
      <c r="E31" s="121">
        <v>2.57</v>
      </c>
      <c r="F31" s="121">
        <v>1.76</v>
      </c>
      <c r="G31" s="121">
        <v>6.25</v>
      </c>
      <c r="H31" s="120">
        <v>4.4999999999999998E-2</v>
      </c>
      <c r="I31" s="121">
        <v>1.46</v>
      </c>
      <c r="J31" s="121">
        <v>0.11</v>
      </c>
      <c r="K31" s="121">
        <v>46.23</v>
      </c>
      <c r="L31" s="120">
        <v>0.4</v>
      </c>
      <c r="M31" s="89">
        <v>100.8</v>
      </c>
      <c r="N31" s="61" t="s">
        <v>494</v>
      </c>
      <c r="O31" s="61" t="s">
        <v>497</v>
      </c>
      <c r="P31" s="81">
        <v>443</v>
      </c>
      <c r="Q31" s="89" t="s">
        <v>495</v>
      </c>
      <c r="R31" s="61" t="s">
        <v>496</v>
      </c>
      <c r="S31" s="89">
        <v>52.6</v>
      </c>
      <c r="T31" s="81">
        <v>4</v>
      </c>
      <c r="U31" s="61">
        <v>50</v>
      </c>
      <c r="V31" s="89">
        <v>1.7</v>
      </c>
      <c r="W31" s="81">
        <v>10</v>
      </c>
      <c r="X31" s="89">
        <v>2.7</v>
      </c>
      <c r="Y31" s="89">
        <v>1.5</v>
      </c>
      <c r="Z31" s="61">
        <v>0.84</v>
      </c>
      <c r="AA31" s="81">
        <v>11</v>
      </c>
      <c r="AB31" s="89">
        <v>2.9</v>
      </c>
      <c r="AC31" s="81" t="s">
        <v>495</v>
      </c>
      <c r="AD31" s="89">
        <v>5.6</v>
      </c>
      <c r="AE31" s="89">
        <v>0.5</v>
      </c>
      <c r="AF31" s="61" t="s">
        <v>499</v>
      </c>
      <c r="AG31" s="89">
        <v>24.8</v>
      </c>
      <c r="AH31" s="121">
        <v>0.23</v>
      </c>
      <c r="AI31" s="81" t="s">
        <v>500</v>
      </c>
      <c r="AJ31" s="81">
        <v>7</v>
      </c>
      <c r="AK31" s="89">
        <v>21.3</v>
      </c>
      <c r="AL31" s="61" t="s">
        <v>501</v>
      </c>
      <c r="AM31" s="81">
        <v>13</v>
      </c>
      <c r="AN31" s="121">
        <v>5.93</v>
      </c>
      <c r="AO31" s="81">
        <v>53</v>
      </c>
      <c r="AP31" s="61" t="s">
        <v>494</v>
      </c>
      <c r="AQ31" s="81">
        <v>6</v>
      </c>
      <c r="AR31" s="89">
        <v>4.0999999999999996</v>
      </c>
      <c r="AS31" s="81">
        <v>1</v>
      </c>
      <c r="AT31" s="61">
        <v>206</v>
      </c>
      <c r="AU31" s="89">
        <v>0.5</v>
      </c>
      <c r="AV31" s="89">
        <v>0.5</v>
      </c>
      <c r="AW31" s="89">
        <v>7.8</v>
      </c>
      <c r="AX31" s="89">
        <v>0.3</v>
      </c>
      <c r="AY31" s="121">
        <v>0.22</v>
      </c>
      <c r="AZ31" s="89">
        <v>1.8</v>
      </c>
      <c r="BA31" s="81">
        <v>50</v>
      </c>
      <c r="BB31" s="61" t="s">
        <v>495</v>
      </c>
      <c r="BC31" s="81">
        <v>14</v>
      </c>
      <c r="BD31" s="121">
        <v>1.4</v>
      </c>
      <c r="BE31" s="81">
        <v>40</v>
      </c>
      <c r="BF31" s="81">
        <v>220</v>
      </c>
      <c r="BG31" s="30"/>
      <c r="BH31" s="30"/>
      <c r="BI31" s="30"/>
      <c r="BJ31" s="30"/>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126"/>
    </row>
    <row r="32" spans="1:121">
      <c r="A32" s="61" t="s">
        <v>517</v>
      </c>
      <c r="B32" s="22" t="s">
        <v>514</v>
      </c>
      <c r="C32" s="121">
        <v>7.74</v>
      </c>
      <c r="D32" s="121">
        <v>15.41</v>
      </c>
      <c r="E32" s="121">
        <v>2.57</v>
      </c>
      <c r="F32" s="121">
        <v>1.72</v>
      </c>
      <c r="G32" s="121">
        <v>6.27</v>
      </c>
      <c r="H32" s="120">
        <v>4.4999999999999998E-2</v>
      </c>
      <c r="I32" s="121">
        <v>1.43</v>
      </c>
      <c r="J32" s="121">
        <v>0.11</v>
      </c>
      <c r="K32" s="121">
        <v>45.93</v>
      </c>
      <c r="L32" s="120">
        <v>0.4</v>
      </c>
      <c r="M32" s="89">
        <v>100.4</v>
      </c>
      <c r="N32" s="61" t="s">
        <v>494</v>
      </c>
      <c r="O32" s="61" t="s">
        <v>497</v>
      </c>
      <c r="P32" s="81">
        <v>438</v>
      </c>
      <c r="Q32" s="89" t="s">
        <v>495</v>
      </c>
      <c r="R32" s="61" t="s">
        <v>496</v>
      </c>
      <c r="S32" s="89">
        <v>49.2</v>
      </c>
      <c r="T32" s="81">
        <v>4</v>
      </c>
      <c r="U32" s="61">
        <v>40</v>
      </c>
      <c r="V32" s="89">
        <v>1.6</v>
      </c>
      <c r="W32" s="81">
        <v>10</v>
      </c>
      <c r="X32" s="89">
        <v>2.6</v>
      </c>
      <c r="Y32" s="89">
        <v>1.5</v>
      </c>
      <c r="Z32" s="61">
        <v>0.82</v>
      </c>
      <c r="AA32" s="81">
        <v>10</v>
      </c>
      <c r="AB32" s="89">
        <v>2.9</v>
      </c>
      <c r="AC32" s="81" t="s">
        <v>495</v>
      </c>
      <c r="AD32" s="89">
        <v>5.2</v>
      </c>
      <c r="AE32" s="89">
        <v>0.5</v>
      </c>
      <c r="AF32" s="61" t="s">
        <v>499</v>
      </c>
      <c r="AG32" s="89">
        <v>24.3</v>
      </c>
      <c r="AH32" s="121">
        <v>0.22</v>
      </c>
      <c r="AI32" s="81" t="s">
        <v>500</v>
      </c>
      <c r="AJ32" s="81">
        <v>7</v>
      </c>
      <c r="AK32" s="89">
        <v>20.3</v>
      </c>
      <c r="AL32" s="61" t="s">
        <v>501</v>
      </c>
      <c r="AM32" s="81">
        <v>13</v>
      </c>
      <c r="AN32" s="121">
        <v>5.7</v>
      </c>
      <c r="AO32" s="81">
        <v>52</v>
      </c>
      <c r="AP32" s="61" t="s">
        <v>494</v>
      </c>
      <c r="AQ32" s="81">
        <v>6</v>
      </c>
      <c r="AR32" s="89">
        <v>4.0999999999999996</v>
      </c>
      <c r="AS32" s="81">
        <v>1</v>
      </c>
      <c r="AT32" s="61">
        <v>203</v>
      </c>
      <c r="AU32" s="89">
        <v>0.5</v>
      </c>
      <c r="AV32" s="89">
        <v>0.4</v>
      </c>
      <c r="AW32" s="89">
        <v>7.5</v>
      </c>
      <c r="AX32" s="89">
        <v>0.3</v>
      </c>
      <c r="AY32" s="121">
        <v>0.22</v>
      </c>
      <c r="AZ32" s="89">
        <v>1.8</v>
      </c>
      <c r="BA32" s="81">
        <v>51</v>
      </c>
      <c r="BB32" s="61">
        <v>1</v>
      </c>
      <c r="BC32" s="81">
        <v>13</v>
      </c>
      <c r="BD32" s="121">
        <v>1.4</v>
      </c>
      <c r="BE32" s="81">
        <v>40</v>
      </c>
      <c r="BF32" s="81">
        <v>219</v>
      </c>
      <c r="BG32" s="30"/>
      <c r="BH32" s="30"/>
      <c r="BI32" s="30"/>
      <c r="BJ32" s="30"/>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126"/>
    </row>
    <row r="33" spans="1:121">
      <c r="A33" s="61"/>
      <c r="B33" s="22"/>
      <c r="C33" s="121"/>
      <c r="D33" s="121"/>
      <c r="E33" s="121"/>
      <c r="F33" s="121"/>
      <c r="G33" s="121"/>
      <c r="H33" s="120"/>
      <c r="I33" s="121"/>
      <c r="J33" s="121"/>
      <c r="K33" s="121"/>
      <c r="L33" s="120"/>
      <c r="M33" s="89"/>
      <c r="N33" s="61"/>
      <c r="O33" s="61"/>
      <c r="P33" s="81"/>
      <c r="Q33" s="89"/>
      <c r="R33" s="61"/>
      <c r="S33" s="89"/>
      <c r="T33" s="81"/>
      <c r="U33" s="61"/>
      <c r="V33" s="89"/>
      <c r="W33" s="81"/>
      <c r="X33" s="89"/>
      <c r="Y33" s="89"/>
      <c r="Z33" s="61"/>
      <c r="AA33" s="81"/>
      <c r="AB33" s="89"/>
      <c r="AC33" s="81"/>
      <c r="AD33" s="89"/>
      <c r="AE33" s="89"/>
      <c r="AF33" s="61"/>
      <c r="AG33" s="89"/>
      <c r="AH33" s="121"/>
      <c r="AI33" s="81"/>
      <c r="AJ33" s="81"/>
      <c r="AK33" s="89"/>
      <c r="AL33" s="61"/>
      <c r="AM33" s="81"/>
      <c r="AN33" s="121"/>
      <c r="AO33" s="81"/>
      <c r="AP33" s="61"/>
      <c r="AQ33" s="81"/>
      <c r="AR33" s="89"/>
      <c r="AS33" s="81"/>
      <c r="AT33" s="61"/>
      <c r="AU33" s="89"/>
      <c r="AV33" s="89"/>
      <c r="AW33" s="89"/>
      <c r="AX33" s="89"/>
      <c r="AY33" s="121"/>
      <c r="AZ33" s="89"/>
      <c r="BA33" s="81"/>
      <c r="BB33" s="61"/>
      <c r="BC33" s="81"/>
      <c r="BD33" s="121"/>
      <c r="BE33" s="81"/>
      <c r="BF33" s="81"/>
      <c r="BG33" s="30"/>
      <c r="BH33" s="30"/>
      <c r="BI33" s="30"/>
      <c r="BJ33" s="30"/>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126"/>
    </row>
    <row r="34" spans="1:121" s="21" customFormat="1">
      <c r="A34" s="17" t="s">
        <v>498</v>
      </c>
      <c r="B34" s="96" t="s">
        <v>515</v>
      </c>
      <c r="C34" s="98">
        <v>12.01</v>
      </c>
      <c r="D34" s="98">
        <v>3.45</v>
      </c>
      <c r="E34" s="98">
        <v>3.95</v>
      </c>
      <c r="F34" s="98">
        <v>1.45</v>
      </c>
      <c r="G34" s="98">
        <v>1.56</v>
      </c>
      <c r="H34" s="116">
        <v>6.5000000000000002E-2</v>
      </c>
      <c r="I34" s="98">
        <v>3.45</v>
      </c>
      <c r="J34" s="98">
        <v>0.12</v>
      </c>
      <c r="K34" s="98">
        <v>72.86</v>
      </c>
      <c r="L34" s="116">
        <v>0.379</v>
      </c>
      <c r="M34" s="97">
        <v>100.3</v>
      </c>
      <c r="N34" s="98" t="s">
        <v>494</v>
      </c>
      <c r="O34" s="98" t="s">
        <v>497</v>
      </c>
      <c r="P34" s="96">
        <v>477</v>
      </c>
      <c r="Q34" s="97" t="s">
        <v>495</v>
      </c>
      <c r="R34" s="97" t="s">
        <v>496</v>
      </c>
      <c r="S34" s="97">
        <v>35.9</v>
      </c>
      <c r="T34" s="96">
        <v>9</v>
      </c>
      <c r="U34" s="96">
        <v>60</v>
      </c>
      <c r="V34" s="97">
        <v>0.6</v>
      </c>
      <c r="W34" s="96">
        <v>20</v>
      </c>
      <c r="X34" s="97">
        <v>2</v>
      </c>
      <c r="Y34" s="97">
        <v>1</v>
      </c>
      <c r="Z34" s="98">
        <v>0.91</v>
      </c>
      <c r="AA34" s="96">
        <v>15</v>
      </c>
      <c r="AB34" s="97">
        <v>2.2999999999999998</v>
      </c>
      <c r="AC34" s="96">
        <v>1</v>
      </c>
      <c r="AD34" s="97">
        <v>3.5</v>
      </c>
      <c r="AE34" s="97">
        <v>0.4</v>
      </c>
      <c r="AF34" s="97" t="s">
        <v>499</v>
      </c>
      <c r="AG34" s="97">
        <v>18.600000000000001</v>
      </c>
      <c r="AH34" s="98">
        <v>0.16</v>
      </c>
      <c r="AI34" s="96" t="s">
        <v>500</v>
      </c>
      <c r="AJ34" s="96">
        <v>4</v>
      </c>
      <c r="AK34" s="97">
        <v>18.5</v>
      </c>
      <c r="AL34" s="96">
        <v>30</v>
      </c>
      <c r="AM34" s="96">
        <v>8</v>
      </c>
      <c r="AN34" s="98">
        <v>4.92</v>
      </c>
      <c r="AO34" s="96">
        <v>35</v>
      </c>
      <c r="AP34" s="98" t="s">
        <v>494</v>
      </c>
      <c r="AQ34" s="96">
        <v>9</v>
      </c>
      <c r="AR34" s="97">
        <v>3.3</v>
      </c>
      <c r="AS34" s="96">
        <v>1</v>
      </c>
      <c r="AT34" s="96">
        <v>406</v>
      </c>
      <c r="AU34" s="97">
        <v>0.3</v>
      </c>
      <c r="AV34" s="97">
        <v>0.3</v>
      </c>
      <c r="AW34" s="97">
        <v>3.4</v>
      </c>
      <c r="AX34" s="97">
        <v>0.2</v>
      </c>
      <c r="AY34" s="98">
        <v>0.16</v>
      </c>
      <c r="AZ34" s="97">
        <v>0.8</v>
      </c>
      <c r="BA34" s="96">
        <v>58</v>
      </c>
      <c r="BB34" s="98" t="s">
        <v>495</v>
      </c>
      <c r="BC34" s="96">
        <v>11</v>
      </c>
      <c r="BD34" s="98">
        <v>1</v>
      </c>
      <c r="BE34" s="96">
        <v>40</v>
      </c>
      <c r="BF34" s="96">
        <v>144</v>
      </c>
    </row>
    <row r="35" spans="1:121">
      <c r="O35" s="21"/>
    </row>
    <row r="36" spans="1:121">
      <c r="O36" s="22"/>
    </row>
    <row r="37" spans="1:121" s="42" customFormat="1">
      <c r="A37" s="16"/>
      <c r="B37" s="16"/>
      <c r="C37" s="21"/>
      <c r="D37" s="21"/>
      <c r="E37" s="21"/>
      <c r="F37" s="21"/>
      <c r="G37" s="21"/>
      <c r="H37" s="46"/>
      <c r="I37" s="21"/>
      <c r="J37" s="21"/>
      <c r="K37" s="21"/>
      <c r="L37" s="46"/>
      <c r="M37" s="20"/>
      <c r="N37" s="21"/>
      <c r="O37" s="16"/>
      <c r="P37" s="22"/>
      <c r="Q37" s="20"/>
      <c r="R37" s="20"/>
      <c r="S37" s="20"/>
      <c r="T37" s="22"/>
      <c r="U37" s="22"/>
      <c r="V37" s="20"/>
      <c r="W37" s="22"/>
      <c r="X37" s="20"/>
      <c r="Y37" s="20"/>
      <c r="Z37" s="21"/>
      <c r="AA37" s="22"/>
      <c r="AB37" s="20"/>
      <c r="AC37" s="22"/>
      <c r="AD37" s="20"/>
      <c r="AE37" s="20"/>
      <c r="AF37" s="20"/>
      <c r="AG37" s="20"/>
      <c r="AH37" s="21"/>
      <c r="AI37" s="22"/>
      <c r="AJ37" s="22"/>
      <c r="AK37" s="20"/>
      <c r="AL37" s="22"/>
      <c r="AM37" s="22"/>
      <c r="AN37" s="21"/>
      <c r="AO37" s="22"/>
      <c r="AP37" s="21"/>
      <c r="AQ37" s="22"/>
      <c r="AR37" s="20"/>
      <c r="AS37" s="22"/>
      <c r="AT37" s="22"/>
      <c r="AU37" s="20"/>
      <c r="AV37" s="20"/>
      <c r="AW37" s="20"/>
      <c r="AX37" s="20"/>
      <c r="AY37" s="21"/>
      <c r="AZ37" s="20"/>
      <c r="BA37" s="22"/>
      <c r="BB37" s="21"/>
      <c r="BC37" s="22"/>
      <c r="BD37" s="21"/>
      <c r="BE37" s="22"/>
      <c r="BF37" s="22"/>
    </row>
    <row r="38" spans="1:121" s="42" customFormat="1">
      <c r="A38" s="16"/>
      <c r="B38" s="76"/>
      <c r="C38" s="21"/>
      <c r="D38" s="21"/>
      <c r="E38" s="21"/>
      <c r="F38" s="21"/>
      <c r="G38" s="21"/>
      <c r="H38" s="46"/>
      <c r="I38" s="21"/>
      <c r="J38" s="21"/>
      <c r="K38" s="21"/>
      <c r="L38" s="46"/>
      <c r="M38" s="20"/>
      <c r="N38" s="21"/>
      <c r="O38" s="16"/>
      <c r="P38" s="22"/>
      <c r="Q38" s="20"/>
      <c r="R38" s="20"/>
      <c r="S38" s="20"/>
      <c r="T38" s="22"/>
      <c r="U38" s="22"/>
      <c r="V38" s="20"/>
      <c r="W38" s="22"/>
      <c r="X38" s="20"/>
      <c r="Y38" s="20"/>
      <c r="Z38" s="21"/>
      <c r="AA38" s="22"/>
      <c r="AB38" s="20"/>
      <c r="AC38" s="22"/>
      <c r="AD38" s="20"/>
      <c r="AE38" s="20"/>
      <c r="AF38" s="20"/>
      <c r="AG38" s="20"/>
      <c r="AH38" s="21"/>
      <c r="AI38" s="22"/>
      <c r="AJ38" s="22"/>
      <c r="AK38" s="20"/>
      <c r="AL38" s="22"/>
      <c r="AM38" s="22"/>
      <c r="AN38" s="21"/>
      <c r="AO38" s="22"/>
      <c r="AP38" s="21"/>
      <c r="AQ38" s="22"/>
      <c r="AR38" s="20"/>
      <c r="AS38" s="22"/>
      <c r="AT38" s="22"/>
      <c r="AU38" s="20"/>
      <c r="AV38" s="20"/>
      <c r="AW38" s="20"/>
      <c r="AX38" s="20"/>
      <c r="AY38" s="21"/>
      <c r="AZ38" s="20"/>
      <c r="BA38" s="22"/>
      <c r="BB38" s="21"/>
      <c r="BC38" s="22"/>
      <c r="BD38" s="21"/>
      <c r="BE38" s="22"/>
      <c r="BF38" s="22"/>
    </row>
    <row r="39" spans="1:121" s="42" customFormat="1">
      <c r="A39" s="16"/>
      <c r="B39" s="76"/>
      <c r="C39" s="21"/>
      <c r="D39" s="21"/>
      <c r="E39" s="21"/>
      <c r="F39" s="21"/>
      <c r="G39" s="21"/>
      <c r="H39" s="46"/>
      <c r="I39" s="21"/>
      <c r="J39" s="21"/>
      <c r="K39" s="21"/>
      <c r="L39" s="46"/>
      <c r="M39" s="20"/>
      <c r="N39" s="21"/>
      <c r="O39" s="16"/>
      <c r="P39" s="22"/>
      <c r="Q39" s="20"/>
      <c r="R39" s="20"/>
      <c r="S39" s="20"/>
      <c r="T39" s="22"/>
      <c r="U39" s="22"/>
      <c r="V39" s="20"/>
      <c r="W39" s="22"/>
      <c r="X39" s="20"/>
      <c r="Y39" s="20"/>
      <c r="Z39" s="21"/>
      <c r="AA39" s="22"/>
      <c r="AB39" s="20"/>
      <c r="AC39" s="22"/>
      <c r="AD39" s="20"/>
      <c r="AE39" s="20"/>
      <c r="AF39" s="20"/>
      <c r="AG39" s="20"/>
      <c r="AH39" s="21"/>
      <c r="AI39" s="22"/>
      <c r="AJ39" s="22"/>
      <c r="AK39" s="20"/>
      <c r="AL39" s="22"/>
      <c r="AM39" s="22"/>
      <c r="AN39" s="21"/>
      <c r="AO39" s="22"/>
      <c r="AP39" s="21"/>
      <c r="AQ39" s="22"/>
      <c r="AR39" s="20"/>
      <c r="AS39" s="22"/>
      <c r="AT39" s="22"/>
      <c r="AU39" s="20"/>
      <c r="AV39" s="20"/>
      <c r="AW39" s="20"/>
      <c r="AX39" s="20"/>
      <c r="AY39" s="21"/>
      <c r="AZ39" s="20"/>
      <c r="BA39" s="22"/>
      <c r="BB39" s="21"/>
      <c r="BC39" s="22"/>
      <c r="BD39" s="21"/>
      <c r="BE39" s="22"/>
      <c r="BF39" s="22"/>
    </row>
    <row r="40" spans="1:121" s="42" customFormat="1">
      <c r="A40" s="16"/>
      <c r="B40" s="16"/>
      <c r="C40" s="21"/>
      <c r="D40" s="21"/>
      <c r="E40" s="21"/>
      <c r="F40" s="21"/>
      <c r="G40" s="21"/>
      <c r="H40" s="46"/>
      <c r="I40" s="21"/>
      <c r="J40" s="21"/>
      <c r="K40" s="21"/>
      <c r="L40" s="46"/>
      <c r="M40" s="20"/>
      <c r="N40" s="21"/>
      <c r="O40" s="16"/>
      <c r="P40" s="22"/>
      <c r="Q40" s="20"/>
      <c r="R40" s="20"/>
      <c r="S40" s="20"/>
      <c r="T40" s="22"/>
      <c r="U40" s="22"/>
      <c r="V40" s="20"/>
      <c r="W40" s="22"/>
      <c r="X40" s="20"/>
      <c r="Y40" s="20"/>
      <c r="Z40" s="21"/>
      <c r="AA40" s="22"/>
      <c r="AB40" s="20"/>
      <c r="AC40" s="22"/>
      <c r="AD40" s="20"/>
      <c r="AE40" s="20"/>
      <c r="AF40" s="20"/>
      <c r="AG40" s="20"/>
      <c r="AH40" s="21"/>
      <c r="AI40" s="22"/>
      <c r="AJ40" s="22"/>
      <c r="AK40" s="20"/>
      <c r="AL40" s="22"/>
      <c r="AM40" s="22"/>
      <c r="AN40" s="21"/>
      <c r="AO40" s="22"/>
      <c r="AP40" s="21"/>
      <c r="AQ40" s="22"/>
      <c r="AR40" s="20"/>
      <c r="AS40" s="22"/>
      <c r="AT40" s="22"/>
      <c r="AU40" s="20"/>
      <c r="AV40" s="20"/>
      <c r="AW40" s="20"/>
      <c r="AX40" s="20"/>
      <c r="AY40" s="21"/>
      <c r="AZ40" s="20"/>
      <c r="BA40" s="22"/>
      <c r="BB40" s="21"/>
      <c r="BC40" s="22"/>
      <c r="BD40" s="21"/>
      <c r="BE40" s="22"/>
      <c r="BF40" s="22"/>
    </row>
    <row r="41" spans="1:121" s="42" customFormat="1">
      <c r="A41" s="16"/>
      <c r="B41" s="76"/>
      <c r="C41" s="21"/>
      <c r="D41" s="21"/>
      <c r="E41" s="21"/>
      <c r="F41" s="21"/>
      <c r="G41" s="21"/>
      <c r="H41" s="46"/>
      <c r="I41" s="21"/>
      <c r="J41" s="21"/>
      <c r="K41" s="21"/>
      <c r="L41" s="46"/>
      <c r="M41" s="20"/>
      <c r="N41" s="21"/>
      <c r="O41" s="16"/>
      <c r="P41" s="22"/>
      <c r="Q41" s="20"/>
      <c r="R41" s="20"/>
      <c r="S41" s="20"/>
      <c r="T41" s="22"/>
      <c r="U41" s="22"/>
      <c r="V41" s="20"/>
      <c r="W41" s="22"/>
      <c r="X41" s="20"/>
      <c r="Y41" s="20"/>
      <c r="Z41" s="21"/>
      <c r="AA41" s="22"/>
      <c r="AB41" s="20"/>
      <c r="AC41" s="22"/>
      <c r="AD41" s="20"/>
      <c r="AE41" s="20"/>
      <c r="AF41" s="20"/>
      <c r="AG41" s="20"/>
      <c r="AH41" s="21"/>
      <c r="AI41" s="22"/>
      <c r="AJ41" s="22"/>
      <c r="AK41" s="20"/>
      <c r="AL41" s="22"/>
      <c r="AM41" s="22"/>
      <c r="AN41" s="21"/>
      <c r="AO41" s="22"/>
      <c r="AP41" s="21"/>
      <c r="AQ41" s="22"/>
      <c r="AR41" s="20"/>
      <c r="AS41" s="22"/>
      <c r="AT41" s="22"/>
      <c r="AU41" s="20"/>
      <c r="AV41" s="20"/>
      <c r="AW41" s="20"/>
      <c r="AX41" s="20"/>
      <c r="AY41" s="21"/>
      <c r="AZ41" s="20"/>
      <c r="BA41" s="22"/>
      <c r="BB41" s="21"/>
      <c r="BC41" s="22"/>
      <c r="BD41" s="21"/>
      <c r="BE41" s="22"/>
      <c r="BF41" s="22"/>
    </row>
    <row r="42" spans="1:121" s="42" customFormat="1">
      <c r="A42" s="16"/>
      <c r="B42" s="76"/>
      <c r="C42" s="21"/>
      <c r="D42" s="21"/>
      <c r="E42" s="21"/>
      <c r="F42" s="21"/>
      <c r="G42" s="21"/>
      <c r="H42" s="46"/>
      <c r="I42" s="21"/>
      <c r="J42" s="21"/>
      <c r="K42" s="21"/>
      <c r="L42" s="46"/>
      <c r="M42" s="20"/>
      <c r="N42" s="21"/>
      <c r="O42" s="16"/>
      <c r="P42" s="22"/>
      <c r="Q42" s="20"/>
      <c r="R42" s="20"/>
      <c r="S42" s="20"/>
      <c r="T42" s="22"/>
      <c r="U42" s="22"/>
      <c r="V42" s="20"/>
      <c r="W42" s="22"/>
      <c r="X42" s="20"/>
      <c r="Y42" s="20"/>
      <c r="Z42" s="21"/>
      <c r="AA42" s="22"/>
      <c r="AB42" s="20"/>
      <c r="AC42" s="22"/>
      <c r="AD42" s="20"/>
      <c r="AE42" s="20"/>
      <c r="AF42" s="20"/>
      <c r="AG42" s="20"/>
      <c r="AH42" s="21"/>
      <c r="AI42" s="22"/>
      <c r="AJ42" s="22"/>
      <c r="AK42" s="20"/>
      <c r="AL42" s="22"/>
      <c r="AM42" s="22"/>
      <c r="AN42" s="21"/>
      <c r="AO42" s="22"/>
      <c r="AP42" s="21"/>
      <c r="AQ42" s="22"/>
      <c r="AR42" s="20"/>
      <c r="AS42" s="22"/>
      <c r="AT42" s="22"/>
      <c r="AU42" s="20"/>
      <c r="AV42" s="20"/>
      <c r="AW42" s="20"/>
      <c r="AX42" s="20"/>
      <c r="AY42" s="21"/>
      <c r="AZ42" s="20"/>
      <c r="BA42" s="22"/>
      <c r="BB42" s="21"/>
      <c r="BC42" s="22"/>
      <c r="BD42" s="21"/>
      <c r="BE42" s="22"/>
      <c r="BF42" s="22"/>
    </row>
    <row r="43" spans="1:121" s="42" customFormat="1">
      <c r="A43" s="16"/>
      <c r="B43" s="16"/>
      <c r="C43" s="21"/>
      <c r="D43" s="21"/>
      <c r="E43" s="21"/>
      <c r="F43" s="21"/>
      <c r="G43" s="21"/>
      <c r="H43" s="46"/>
      <c r="I43" s="21"/>
      <c r="J43" s="21"/>
      <c r="K43" s="21"/>
      <c r="L43" s="46"/>
      <c r="M43" s="20"/>
      <c r="N43" s="21"/>
      <c r="O43" s="16"/>
      <c r="P43" s="22"/>
      <c r="Q43" s="20"/>
      <c r="R43" s="20"/>
      <c r="S43" s="20"/>
      <c r="T43" s="22"/>
      <c r="U43" s="22"/>
      <c r="V43" s="20"/>
      <c r="W43" s="22"/>
      <c r="X43" s="20"/>
      <c r="Y43" s="20"/>
      <c r="Z43" s="21"/>
      <c r="AA43" s="22"/>
      <c r="AB43" s="20"/>
      <c r="AC43" s="22"/>
      <c r="AD43" s="20"/>
      <c r="AE43" s="20"/>
      <c r="AF43" s="20"/>
      <c r="AG43" s="20"/>
      <c r="AH43" s="21"/>
      <c r="AI43" s="22"/>
      <c r="AJ43" s="22"/>
      <c r="AK43" s="20"/>
      <c r="AL43" s="22"/>
      <c r="AM43" s="22"/>
      <c r="AN43" s="21"/>
      <c r="AO43" s="22"/>
      <c r="AP43" s="21"/>
      <c r="AQ43" s="22"/>
      <c r="AR43" s="20"/>
      <c r="AS43" s="22"/>
      <c r="AT43" s="22"/>
      <c r="AU43" s="20"/>
      <c r="AV43" s="20"/>
      <c r="AW43" s="20"/>
      <c r="AX43" s="20"/>
      <c r="AY43" s="21"/>
      <c r="AZ43" s="20"/>
      <c r="BA43" s="22"/>
      <c r="BB43" s="21"/>
      <c r="BC43" s="22"/>
      <c r="BD43" s="21"/>
      <c r="BE43" s="22"/>
      <c r="BF43" s="22"/>
    </row>
    <row r="44" spans="1:121" s="42" customFormat="1">
      <c r="A44" s="16"/>
      <c r="B44" s="76"/>
      <c r="C44" s="123"/>
      <c r="D44" s="123"/>
      <c r="E44" s="123"/>
      <c r="F44" s="123"/>
      <c r="G44" s="123"/>
      <c r="H44" s="130"/>
      <c r="I44" s="123"/>
      <c r="J44" s="123"/>
      <c r="K44" s="123"/>
      <c r="L44" s="130"/>
      <c r="M44" s="122"/>
      <c r="N44" s="21"/>
      <c r="O44" s="16"/>
      <c r="P44" s="22"/>
      <c r="Q44" s="20"/>
      <c r="R44" s="20"/>
      <c r="S44" s="20"/>
      <c r="T44" s="22"/>
      <c r="U44" s="22"/>
      <c r="V44" s="20"/>
      <c r="W44" s="22"/>
      <c r="X44" s="20"/>
      <c r="Y44" s="20"/>
      <c r="Z44" s="21"/>
      <c r="AA44" s="22"/>
      <c r="AB44" s="20"/>
      <c r="AC44" s="22"/>
      <c r="AD44" s="20"/>
      <c r="AE44" s="20"/>
      <c r="AF44" s="20"/>
      <c r="AG44" s="20"/>
      <c r="AH44" s="21"/>
      <c r="AI44" s="22"/>
      <c r="AJ44" s="22"/>
      <c r="AK44" s="20"/>
      <c r="AL44" s="22"/>
      <c r="AM44" s="22"/>
      <c r="AN44" s="21"/>
      <c r="AO44" s="22"/>
      <c r="AP44" s="21"/>
      <c r="AQ44" s="22"/>
      <c r="AR44" s="20"/>
      <c r="AS44" s="22"/>
      <c r="AT44" s="22"/>
      <c r="AU44" s="20"/>
      <c r="AV44" s="20"/>
      <c r="AW44" s="20"/>
      <c r="AX44" s="20"/>
      <c r="AY44" s="21"/>
      <c r="AZ44" s="20"/>
      <c r="BA44" s="22"/>
      <c r="BB44" s="21"/>
      <c r="BC44" s="22"/>
      <c r="BD44" s="21"/>
      <c r="BE44" s="22"/>
      <c r="BF44" s="22"/>
    </row>
    <row r="45" spans="1:121" s="42" customFormat="1">
      <c r="A45" s="16"/>
      <c r="B45" s="76"/>
      <c r="C45" s="21"/>
      <c r="D45" s="21"/>
      <c r="E45" s="21"/>
      <c r="F45" s="21"/>
      <c r="G45" s="21"/>
      <c r="H45" s="46"/>
      <c r="I45" s="21"/>
      <c r="J45" s="21"/>
      <c r="K45" s="21"/>
      <c r="L45" s="46"/>
      <c r="M45" s="20"/>
      <c r="N45" s="21"/>
      <c r="O45" s="16"/>
      <c r="P45" s="22"/>
      <c r="Q45" s="20"/>
      <c r="R45" s="20"/>
      <c r="S45" s="20"/>
      <c r="T45" s="22"/>
      <c r="U45" s="22"/>
      <c r="V45" s="20"/>
      <c r="W45" s="22"/>
      <c r="X45" s="20"/>
      <c r="Y45" s="20"/>
      <c r="Z45" s="21"/>
      <c r="AA45" s="22"/>
      <c r="AB45" s="20"/>
      <c r="AC45" s="22"/>
      <c r="AD45" s="20"/>
      <c r="AE45" s="20"/>
      <c r="AF45" s="20"/>
      <c r="AG45" s="20"/>
      <c r="AH45" s="21"/>
      <c r="AI45" s="22"/>
      <c r="AJ45" s="22"/>
      <c r="AK45" s="20"/>
      <c r="AL45" s="22"/>
      <c r="AM45" s="22"/>
      <c r="AN45" s="21"/>
      <c r="AO45" s="22"/>
      <c r="AP45" s="21"/>
      <c r="AQ45" s="22"/>
      <c r="AR45" s="20"/>
      <c r="AS45" s="22"/>
      <c r="AT45" s="22"/>
      <c r="AU45" s="20"/>
      <c r="AV45" s="20"/>
      <c r="AW45" s="20"/>
      <c r="AX45" s="20"/>
      <c r="AY45" s="21"/>
      <c r="AZ45" s="20"/>
      <c r="BA45" s="22"/>
      <c r="BB45" s="21"/>
      <c r="BC45" s="22"/>
      <c r="BD45" s="21"/>
      <c r="BE45" s="22"/>
      <c r="BF45" s="22"/>
    </row>
    <row r="46" spans="1:121">
      <c r="B46" s="22"/>
    </row>
    <row r="47" spans="1:121">
      <c r="B47" s="22"/>
    </row>
    <row r="48" spans="1:121">
      <c r="B48" s="22"/>
    </row>
    <row r="49" spans="2:58">
      <c r="B49" s="22"/>
    </row>
    <row r="50" spans="2:58">
      <c r="B50" s="22"/>
    </row>
    <row r="51" spans="2:58">
      <c r="B51" s="22"/>
    </row>
    <row r="52" spans="2:58">
      <c r="B52" s="22"/>
    </row>
    <row r="53" spans="2:58">
      <c r="B53" s="22"/>
    </row>
    <row r="54" spans="2:58">
      <c r="B54" s="22"/>
    </row>
    <row r="55" spans="2:58">
      <c r="B55" s="22"/>
    </row>
    <row r="56" spans="2:58">
      <c r="B56" s="22"/>
    </row>
    <row r="57" spans="2:58">
      <c r="B57" s="22"/>
    </row>
    <row r="58" spans="2:58">
      <c r="B58" s="22"/>
    </row>
    <row r="59" spans="2:58">
      <c r="B59" s="22"/>
    </row>
    <row r="60" spans="2:58">
      <c r="B60" s="22"/>
    </row>
    <row r="61" spans="2:58" s="16" customFormat="1">
      <c r="C61" s="21"/>
      <c r="D61" s="21"/>
      <c r="E61" s="21"/>
      <c r="F61" s="21"/>
      <c r="G61" s="21"/>
      <c r="H61" s="46"/>
      <c r="I61" s="21"/>
      <c r="J61" s="21"/>
      <c r="K61" s="21"/>
      <c r="L61" s="46"/>
      <c r="M61" s="20"/>
      <c r="N61" s="21"/>
      <c r="P61" s="22"/>
      <c r="Q61" s="20"/>
      <c r="R61" s="20"/>
      <c r="S61" s="20"/>
      <c r="T61" s="22"/>
      <c r="U61" s="22"/>
      <c r="V61" s="20"/>
      <c r="W61" s="22"/>
      <c r="X61" s="20"/>
      <c r="Y61" s="20"/>
      <c r="Z61" s="21"/>
      <c r="AA61" s="22"/>
      <c r="AB61" s="20"/>
      <c r="AC61" s="22"/>
      <c r="AD61" s="20"/>
      <c r="AE61" s="20"/>
      <c r="AF61" s="20"/>
      <c r="AG61" s="20"/>
      <c r="AH61" s="21"/>
      <c r="AI61" s="22"/>
      <c r="AJ61" s="22"/>
      <c r="AK61" s="20"/>
      <c r="AL61" s="22"/>
      <c r="AM61" s="22"/>
      <c r="AN61" s="21"/>
      <c r="AO61" s="22"/>
      <c r="AP61" s="21"/>
      <c r="AQ61" s="22"/>
      <c r="AR61" s="20"/>
      <c r="AS61" s="22"/>
      <c r="AT61" s="22"/>
      <c r="AU61" s="20"/>
      <c r="AV61" s="20"/>
      <c r="AW61" s="20"/>
      <c r="AX61" s="20"/>
      <c r="AY61" s="21"/>
      <c r="AZ61" s="20"/>
      <c r="BA61" s="22"/>
      <c r="BB61" s="21"/>
      <c r="BC61" s="22"/>
      <c r="BD61" s="21"/>
      <c r="BE61" s="22"/>
      <c r="BF61" s="22"/>
    </row>
    <row r="62" spans="2:58" s="16" customFormat="1">
      <c r="C62" s="21"/>
      <c r="D62" s="21"/>
      <c r="E62" s="21"/>
      <c r="F62" s="21"/>
      <c r="G62" s="21"/>
      <c r="H62" s="46"/>
      <c r="I62" s="21"/>
      <c r="J62" s="21"/>
      <c r="K62" s="21"/>
      <c r="L62" s="46"/>
      <c r="M62" s="20"/>
      <c r="N62" s="21"/>
      <c r="P62" s="22"/>
      <c r="Q62" s="20"/>
      <c r="R62" s="20"/>
      <c r="S62" s="20"/>
      <c r="T62" s="22"/>
      <c r="U62" s="22"/>
      <c r="V62" s="20"/>
      <c r="W62" s="22"/>
      <c r="X62" s="20"/>
      <c r="Y62" s="20"/>
      <c r="Z62" s="21"/>
      <c r="AA62" s="22"/>
      <c r="AB62" s="20"/>
      <c r="AC62" s="22"/>
      <c r="AD62" s="20"/>
      <c r="AE62" s="20"/>
      <c r="AF62" s="20"/>
      <c r="AG62" s="20"/>
      <c r="AH62" s="21"/>
      <c r="AI62" s="22"/>
      <c r="AJ62" s="22"/>
      <c r="AK62" s="20"/>
      <c r="AL62" s="22"/>
      <c r="AM62" s="22"/>
      <c r="AN62" s="21"/>
      <c r="AO62" s="22"/>
      <c r="AP62" s="21"/>
      <c r="AQ62" s="22"/>
      <c r="AR62" s="20"/>
      <c r="AS62" s="22"/>
      <c r="AT62" s="22"/>
      <c r="AU62" s="20"/>
      <c r="AV62" s="20"/>
      <c r="AW62" s="20"/>
      <c r="AX62" s="20"/>
      <c r="AY62" s="21"/>
      <c r="AZ62" s="20"/>
      <c r="BA62" s="22"/>
      <c r="BB62" s="21"/>
      <c r="BC62" s="22"/>
      <c r="BD62" s="21"/>
      <c r="BE62" s="22"/>
      <c r="BF62" s="22"/>
    </row>
    <row r="64" spans="2:58" s="16" customFormat="1">
      <c r="C64" s="21"/>
      <c r="D64" s="21"/>
      <c r="E64" s="21"/>
      <c r="F64" s="21"/>
      <c r="G64" s="21"/>
      <c r="H64" s="46"/>
      <c r="I64" s="21"/>
      <c r="J64" s="21"/>
      <c r="K64" s="21"/>
      <c r="L64" s="46"/>
      <c r="M64" s="20"/>
      <c r="N64" s="21"/>
      <c r="P64" s="22"/>
      <c r="Q64" s="20"/>
      <c r="R64" s="20"/>
      <c r="S64" s="20"/>
      <c r="T64" s="22"/>
      <c r="U64" s="22"/>
      <c r="V64" s="20"/>
      <c r="W64" s="22"/>
      <c r="X64" s="20"/>
      <c r="Y64" s="20"/>
      <c r="Z64" s="21"/>
      <c r="AA64" s="22"/>
      <c r="AB64" s="20"/>
      <c r="AC64" s="22"/>
      <c r="AD64" s="20"/>
      <c r="AE64" s="20"/>
      <c r="AF64" s="20"/>
      <c r="AG64" s="20"/>
      <c r="AH64" s="21"/>
      <c r="AI64" s="22"/>
      <c r="AJ64" s="22"/>
      <c r="AK64" s="20"/>
      <c r="AL64" s="22"/>
      <c r="AM64" s="22"/>
      <c r="AN64" s="21"/>
      <c r="AO64" s="22"/>
      <c r="AP64" s="21"/>
      <c r="AQ64" s="22"/>
      <c r="AR64" s="20"/>
      <c r="AS64" s="22"/>
      <c r="AT64" s="22"/>
      <c r="AU64" s="20"/>
      <c r="AV64" s="20"/>
      <c r="AW64" s="20"/>
      <c r="AX64" s="20"/>
      <c r="AY64" s="21"/>
      <c r="AZ64" s="20"/>
      <c r="BA64" s="22"/>
      <c r="BB64" s="21"/>
      <c r="BC64" s="22"/>
      <c r="BD64" s="21"/>
      <c r="BE64" s="22"/>
      <c r="BF64" s="22"/>
    </row>
    <row r="65" spans="1:58" s="16" customFormat="1">
      <c r="C65" s="21"/>
      <c r="D65" s="21"/>
      <c r="E65" s="21"/>
      <c r="F65" s="21"/>
      <c r="G65" s="21"/>
      <c r="H65" s="46"/>
      <c r="I65" s="21"/>
      <c r="J65" s="21"/>
      <c r="K65" s="21"/>
      <c r="L65" s="46"/>
      <c r="M65" s="20"/>
      <c r="N65" s="21"/>
      <c r="P65" s="22"/>
      <c r="Q65" s="20"/>
      <c r="R65" s="20"/>
      <c r="S65" s="20"/>
      <c r="T65" s="22"/>
      <c r="U65" s="22"/>
      <c r="V65" s="20"/>
      <c r="W65" s="22"/>
      <c r="X65" s="20"/>
      <c r="Y65" s="20"/>
      <c r="Z65" s="21"/>
      <c r="AA65" s="22"/>
      <c r="AB65" s="20"/>
      <c r="AC65" s="22"/>
      <c r="AD65" s="20"/>
      <c r="AE65" s="20"/>
      <c r="AF65" s="20"/>
      <c r="AG65" s="20"/>
      <c r="AH65" s="21"/>
      <c r="AI65" s="22"/>
      <c r="AJ65" s="22"/>
      <c r="AK65" s="20"/>
      <c r="AL65" s="22"/>
      <c r="AM65" s="22"/>
      <c r="AN65" s="21"/>
      <c r="AO65" s="22"/>
      <c r="AP65" s="21"/>
      <c r="AQ65" s="22"/>
      <c r="AR65" s="20"/>
      <c r="AS65" s="22"/>
      <c r="AT65" s="22"/>
      <c r="AU65" s="20"/>
      <c r="AV65" s="20"/>
      <c r="AW65" s="20"/>
      <c r="AX65" s="20"/>
      <c r="AY65" s="21"/>
      <c r="AZ65" s="20"/>
      <c r="BA65" s="22"/>
      <c r="BB65" s="21"/>
      <c r="BC65" s="22"/>
      <c r="BD65" s="21"/>
      <c r="BE65" s="22"/>
      <c r="BF65" s="22"/>
    </row>
    <row r="67" spans="1:58" s="16" customFormat="1">
      <c r="C67" s="21"/>
      <c r="D67" s="21"/>
      <c r="E67" s="21"/>
      <c r="F67" s="21"/>
      <c r="G67" s="21"/>
      <c r="H67" s="46"/>
      <c r="I67" s="21"/>
      <c r="J67" s="21"/>
      <c r="K67" s="21"/>
      <c r="L67" s="46"/>
      <c r="M67" s="20"/>
      <c r="N67" s="21"/>
      <c r="P67" s="22"/>
      <c r="Q67" s="20"/>
      <c r="R67" s="20"/>
      <c r="S67" s="20"/>
      <c r="T67" s="22"/>
      <c r="U67" s="22"/>
      <c r="V67" s="20"/>
      <c r="W67" s="22"/>
      <c r="X67" s="20"/>
      <c r="Y67" s="20"/>
      <c r="Z67" s="21"/>
      <c r="AA67" s="22"/>
      <c r="AB67" s="20"/>
      <c r="AC67" s="22"/>
      <c r="AD67" s="20"/>
      <c r="AE67" s="20"/>
      <c r="AF67" s="20"/>
      <c r="AG67" s="20"/>
      <c r="AH67" s="21"/>
      <c r="AI67" s="22"/>
      <c r="AJ67" s="22"/>
      <c r="AK67" s="20"/>
      <c r="AL67" s="22"/>
      <c r="AM67" s="22"/>
      <c r="AN67" s="21"/>
      <c r="AO67" s="22"/>
      <c r="AP67" s="21"/>
      <c r="AQ67" s="22"/>
      <c r="AR67" s="20"/>
      <c r="AS67" s="22"/>
      <c r="AT67" s="22"/>
      <c r="AU67" s="20"/>
      <c r="AV67" s="20"/>
      <c r="AW67" s="20"/>
      <c r="AX67" s="20"/>
      <c r="AY67" s="21"/>
      <c r="AZ67" s="20"/>
      <c r="BA67" s="22"/>
      <c r="BB67" s="21"/>
      <c r="BC67" s="22"/>
      <c r="BD67" s="21"/>
      <c r="BE67" s="22"/>
      <c r="BF67" s="22"/>
    </row>
    <row r="68" spans="1:58" s="16" customFormat="1">
      <c r="C68" s="21"/>
      <c r="D68" s="21"/>
      <c r="E68" s="21"/>
      <c r="F68" s="21"/>
      <c r="G68" s="21"/>
      <c r="H68" s="46"/>
      <c r="I68" s="21"/>
      <c r="J68" s="21"/>
      <c r="K68" s="21"/>
      <c r="L68" s="46"/>
      <c r="M68" s="20"/>
      <c r="N68" s="21"/>
      <c r="P68" s="22"/>
      <c r="Q68" s="20"/>
      <c r="R68" s="20"/>
      <c r="S68" s="20"/>
      <c r="T68" s="22"/>
      <c r="U68" s="22"/>
      <c r="V68" s="20"/>
      <c r="W68" s="22"/>
      <c r="X68" s="20"/>
      <c r="Y68" s="20"/>
      <c r="Z68" s="21"/>
      <c r="AA68" s="22"/>
      <c r="AB68" s="20"/>
      <c r="AC68" s="22"/>
      <c r="AD68" s="20"/>
      <c r="AE68" s="20"/>
      <c r="AF68" s="20"/>
      <c r="AG68" s="20"/>
      <c r="AH68" s="21"/>
      <c r="AI68" s="22"/>
      <c r="AJ68" s="22"/>
      <c r="AK68" s="20"/>
      <c r="AL68" s="22"/>
      <c r="AM68" s="22"/>
      <c r="AN68" s="21"/>
      <c r="AO68" s="22"/>
      <c r="AP68" s="21"/>
      <c r="AQ68" s="22"/>
      <c r="AR68" s="20"/>
      <c r="AS68" s="22"/>
      <c r="AT68" s="22"/>
      <c r="AU68" s="20"/>
      <c r="AV68" s="20"/>
      <c r="AW68" s="20"/>
      <c r="AX68" s="20"/>
      <c r="AY68" s="21"/>
      <c r="AZ68" s="20"/>
      <c r="BA68" s="22"/>
      <c r="BB68" s="21"/>
      <c r="BC68" s="22"/>
      <c r="BD68" s="21"/>
      <c r="BE68" s="22"/>
      <c r="BF68" s="22"/>
    </row>
    <row r="70" spans="1:58" s="16" customFormat="1">
      <c r="C70" s="21"/>
      <c r="D70" s="21"/>
      <c r="E70" s="21"/>
      <c r="F70" s="21"/>
      <c r="G70" s="21"/>
      <c r="H70" s="46"/>
      <c r="I70" s="21"/>
      <c r="J70" s="21"/>
      <c r="K70" s="21"/>
      <c r="L70" s="46"/>
      <c r="M70" s="20"/>
      <c r="N70" s="21"/>
      <c r="P70" s="22"/>
      <c r="Q70" s="20"/>
      <c r="R70" s="20"/>
      <c r="S70" s="20"/>
      <c r="T70" s="22"/>
      <c r="U70" s="22"/>
      <c r="V70" s="20"/>
      <c r="W70" s="22"/>
      <c r="X70" s="20"/>
      <c r="Y70" s="20"/>
      <c r="Z70" s="21"/>
      <c r="AA70" s="22"/>
      <c r="AB70" s="20"/>
      <c r="AC70" s="22"/>
      <c r="AD70" s="20"/>
      <c r="AE70" s="20"/>
      <c r="AF70" s="20"/>
      <c r="AG70" s="20"/>
      <c r="AH70" s="21"/>
      <c r="AI70" s="22"/>
      <c r="AJ70" s="22"/>
      <c r="AK70" s="20"/>
      <c r="AL70" s="22"/>
      <c r="AM70" s="22"/>
      <c r="AN70" s="21"/>
      <c r="AO70" s="22"/>
      <c r="AP70" s="21"/>
      <c r="AQ70" s="22"/>
      <c r="AR70" s="20"/>
      <c r="AS70" s="22"/>
      <c r="AT70" s="22"/>
      <c r="AU70" s="20"/>
      <c r="AV70" s="20"/>
      <c r="AW70" s="20"/>
      <c r="AX70" s="20"/>
      <c r="AY70" s="21"/>
      <c r="AZ70" s="20"/>
      <c r="BA70" s="22"/>
      <c r="BB70" s="21"/>
      <c r="BC70" s="22"/>
      <c r="BD70" s="21"/>
      <c r="BE70" s="22"/>
      <c r="BF70" s="22"/>
    </row>
    <row r="71" spans="1:58" s="16" customFormat="1">
      <c r="C71" s="21"/>
      <c r="D71" s="21"/>
      <c r="E71" s="21"/>
      <c r="F71" s="21"/>
      <c r="G71" s="21"/>
      <c r="H71" s="46"/>
      <c r="I71" s="21"/>
      <c r="J71" s="21"/>
      <c r="K71" s="21"/>
      <c r="L71" s="46"/>
      <c r="M71" s="20"/>
      <c r="N71" s="21"/>
      <c r="P71" s="22"/>
      <c r="Q71" s="20"/>
      <c r="R71" s="20"/>
      <c r="S71" s="20"/>
      <c r="T71" s="22"/>
      <c r="U71" s="22"/>
      <c r="V71" s="20"/>
      <c r="W71" s="22"/>
      <c r="X71" s="20"/>
      <c r="Y71" s="20"/>
      <c r="Z71" s="21"/>
      <c r="AA71" s="22"/>
      <c r="AB71" s="20"/>
      <c r="AC71" s="22"/>
      <c r="AD71" s="20"/>
      <c r="AE71" s="20"/>
      <c r="AF71" s="20"/>
      <c r="AG71" s="20"/>
      <c r="AH71" s="21"/>
      <c r="AI71" s="22"/>
      <c r="AJ71" s="22"/>
      <c r="AK71" s="20"/>
      <c r="AL71" s="22"/>
      <c r="AM71" s="22"/>
      <c r="AN71" s="21"/>
      <c r="AO71" s="22"/>
      <c r="AP71" s="21"/>
      <c r="AQ71" s="22"/>
      <c r="AR71" s="20"/>
      <c r="AS71" s="22"/>
      <c r="AT71" s="22"/>
      <c r="AU71" s="20"/>
      <c r="AV71" s="20"/>
      <c r="AW71" s="20"/>
      <c r="AX71" s="20"/>
      <c r="AY71" s="21"/>
      <c r="AZ71" s="20"/>
      <c r="BA71" s="22"/>
      <c r="BB71" s="21"/>
      <c r="BC71" s="22"/>
      <c r="BD71" s="21"/>
      <c r="BE71" s="22"/>
      <c r="BF71" s="22"/>
    </row>
    <row r="73" spans="1:58" s="16" customFormat="1">
      <c r="C73" s="21"/>
      <c r="D73" s="21"/>
      <c r="E73" s="21"/>
      <c r="F73" s="21"/>
      <c r="G73" s="21"/>
      <c r="H73" s="46"/>
      <c r="I73" s="21"/>
      <c r="J73" s="21"/>
      <c r="K73" s="21"/>
      <c r="L73" s="46"/>
      <c r="M73" s="20"/>
      <c r="N73" s="21"/>
      <c r="P73" s="22"/>
      <c r="Q73" s="20"/>
      <c r="R73" s="20"/>
      <c r="S73" s="20"/>
      <c r="T73" s="22"/>
      <c r="U73" s="22"/>
      <c r="V73" s="20"/>
      <c r="W73" s="22"/>
      <c r="X73" s="20"/>
      <c r="Y73" s="20"/>
      <c r="Z73" s="21"/>
      <c r="AA73" s="22"/>
      <c r="AB73" s="20"/>
      <c r="AC73" s="22"/>
      <c r="AD73" s="20"/>
      <c r="AE73" s="20"/>
      <c r="AF73" s="20"/>
      <c r="AG73" s="20"/>
      <c r="AH73" s="21"/>
      <c r="AI73" s="22"/>
      <c r="AJ73" s="22"/>
      <c r="AK73" s="20"/>
      <c r="AL73" s="22"/>
      <c r="AM73" s="22"/>
      <c r="AN73" s="21"/>
      <c r="AO73" s="22"/>
      <c r="AP73" s="21"/>
      <c r="AQ73" s="22"/>
      <c r="AR73" s="20"/>
      <c r="AS73" s="22"/>
      <c r="AT73" s="22"/>
      <c r="AU73" s="20"/>
      <c r="AV73" s="20"/>
      <c r="AW73" s="20"/>
      <c r="AX73" s="20"/>
      <c r="AY73" s="21"/>
      <c r="AZ73" s="20"/>
      <c r="BA73" s="22"/>
      <c r="BB73" s="21"/>
      <c r="BC73" s="22"/>
      <c r="BD73" s="21"/>
      <c r="BE73" s="22"/>
      <c r="BF73" s="22"/>
    </row>
    <row r="74" spans="1:58" s="16" customFormat="1">
      <c r="C74" s="21"/>
      <c r="D74" s="21"/>
      <c r="E74" s="21"/>
      <c r="F74" s="21"/>
      <c r="G74" s="21"/>
      <c r="H74" s="46"/>
      <c r="I74" s="21"/>
      <c r="J74" s="21"/>
      <c r="K74" s="21"/>
      <c r="L74" s="46"/>
      <c r="M74" s="20"/>
      <c r="N74" s="21"/>
      <c r="P74" s="22"/>
      <c r="Q74" s="20"/>
      <c r="R74" s="20"/>
      <c r="S74" s="20"/>
      <c r="T74" s="22"/>
      <c r="U74" s="22"/>
      <c r="V74" s="20"/>
      <c r="W74" s="22"/>
      <c r="X74" s="20"/>
      <c r="Y74" s="20"/>
      <c r="Z74" s="21"/>
      <c r="AA74" s="22"/>
      <c r="AB74" s="20"/>
      <c r="AC74" s="22"/>
      <c r="AD74" s="20"/>
      <c r="AE74" s="20"/>
      <c r="AF74" s="20"/>
      <c r="AG74" s="20"/>
      <c r="AH74" s="21"/>
      <c r="AI74" s="22"/>
      <c r="AJ74" s="22"/>
      <c r="AK74" s="20"/>
      <c r="AL74" s="22"/>
      <c r="AM74" s="22"/>
      <c r="AN74" s="21"/>
      <c r="AO74" s="22"/>
      <c r="AP74" s="21"/>
      <c r="AQ74" s="22"/>
      <c r="AR74" s="20"/>
      <c r="AS74" s="22"/>
      <c r="AT74" s="22"/>
      <c r="AU74" s="20"/>
      <c r="AV74" s="20"/>
      <c r="AW74" s="20"/>
      <c r="AX74" s="20"/>
      <c r="AY74" s="21"/>
      <c r="AZ74" s="20"/>
      <c r="BA74" s="22"/>
      <c r="BB74" s="21"/>
      <c r="BC74" s="22"/>
      <c r="BD74" s="21"/>
      <c r="BE74" s="22"/>
      <c r="BF74" s="22"/>
    </row>
    <row r="78" spans="1:58" s="21" customFormat="1">
      <c r="A78" s="16"/>
      <c r="B78" s="16"/>
      <c r="H78" s="46"/>
      <c r="L78" s="46"/>
      <c r="M78" s="20"/>
      <c r="O78" s="16"/>
      <c r="P78" s="22"/>
      <c r="Q78" s="20"/>
      <c r="R78" s="20"/>
      <c r="S78" s="20"/>
      <c r="T78" s="22"/>
      <c r="U78" s="22"/>
      <c r="V78" s="20"/>
      <c r="W78" s="22"/>
      <c r="X78" s="20"/>
      <c r="Y78" s="20"/>
      <c r="AA78" s="22"/>
      <c r="AB78" s="20"/>
      <c r="AC78" s="22"/>
      <c r="AD78" s="20"/>
      <c r="AE78" s="20"/>
      <c r="AF78" s="20"/>
      <c r="AG78" s="20"/>
      <c r="AI78" s="22"/>
      <c r="AJ78" s="22"/>
      <c r="AK78" s="20"/>
      <c r="AL78" s="22"/>
      <c r="AM78" s="22"/>
      <c r="AO78" s="22"/>
      <c r="AQ78" s="22"/>
      <c r="AR78" s="20"/>
      <c r="AS78" s="22"/>
      <c r="AT78" s="22"/>
      <c r="AU78" s="20"/>
      <c r="AV78" s="20"/>
      <c r="AW78" s="20"/>
      <c r="AX78" s="20"/>
      <c r="AZ78" s="20"/>
      <c r="BA78" s="22"/>
      <c r="BC78" s="22"/>
      <c r="BE78" s="22"/>
      <c r="BF78" s="22"/>
    </row>
    <row r="79" spans="1:58" s="21" customFormat="1">
      <c r="A79" s="17"/>
      <c r="B79" s="17"/>
      <c r="C79" s="98"/>
      <c r="D79" s="98"/>
      <c r="E79" s="98"/>
      <c r="F79" s="98"/>
      <c r="G79" s="98"/>
      <c r="H79" s="116"/>
      <c r="I79" s="98"/>
      <c r="J79" s="98"/>
      <c r="K79" s="98"/>
      <c r="L79" s="116"/>
      <c r="M79" s="97"/>
      <c r="N79" s="98"/>
      <c r="O79" s="17"/>
      <c r="P79" s="96"/>
      <c r="Q79" s="97"/>
      <c r="R79" s="97"/>
      <c r="S79" s="97"/>
      <c r="T79" s="96"/>
      <c r="U79" s="96"/>
      <c r="V79" s="97"/>
      <c r="W79" s="96"/>
      <c r="X79" s="97"/>
      <c r="Y79" s="97"/>
      <c r="Z79" s="98"/>
      <c r="AA79" s="96"/>
      <c r="AB79" s="97"/>
      <c r="AC79" s="96"/>
      <c r="AD79" s="97"/>
      <c r="AE79" s="97"/>
      <c r="AF79" s="97"/>
      <c r="AG79" s="97"/>
      <c r="AH79" s="98"/>
      <c r="AI79" s="96"/>
      <c r="AJ79" s="96"/>
      <c r="AK79" s="97"/>
      <c r="AL79" s="96"/>
      <c r="AM79" s="96"/>
      <c r="AN79" s="98"/>
      <c r="AO79" s="96"/>
      <c r="AP79" s="98"/>
      <c r="AQ79" s="96"/>
      <c r="AR79" s="97"/>
      <c r="AS79" s="96"/>
      <c r="AT79" s="96"/>
      <c r="AU79" s="97"/>
      <c r="AV79" s="97"/>
      <c r="AW79" s="97"/>
      <c r="AX79" s="97"/>
      <c r="AY79" s="98"/>
      <c r="AZ79" s="97"/>
      <c r="BA79" s="96"/>
      <c r="BB79" s="98"/>
      <c r="BC79" s="96"/>
      <c r="BD79" s="98"/>
      <c r="BE79" s="96"/>
      <c r="BF79" s="96"/>
    </row>
  </sheetData>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740E51-37E3-442A-B990-47A4AD2C8D48}">
  <dimension ref="A1:I149"/>
  <sheetViews>
    <sheetView zoomScaleNormal="100" workbookViewId="0">
      <pane ySplit="2" topLeftCell="A3" activePane="bottomLeft" state="frozen"/>
      <selection pane="bottomLeft"/>
    </sheetView>
  </sheetViews>
  <sheetFormatPr defaultColWidth="9.125" defaultRowHeight="13.8"/>
  <cols>
    <col min="1" max="1" width="11.75" style="11" customWidth="1"/>
    <col min="2" max="2" width="14.25" style="11" bestFit="1" customWidth="1"/>
    <col min="3" max="3" width="10.875" style="22" bestFit="1" customWidth="1"/>
    <col min="4" max="4" width="11.75" style="22" bestFit="1" customWidth="1"/>
    <col min="5" max="5" width="15.75" style="20" bestFit="1" customWidth="1"/>
    <col min="6" max="6" width="15.25" style="20" bestFit="1" customWidth="1"/>
    <col min="7" max="7" width="15.25" style="20" customWidth="1"/>
    <col min="8" max="8" width="12" style="20" bestFit="1" customWidth="1"/>
    <col min="9" max="9" width="9.125" style="20"/>
    <col min="10" max="16384" width="9.125" style="6"/>
  </cols>
  <sheetData>
    <row r="1" spans="1:9" s="10" customFormat="1" ht="24" customHeight="1">
      <c r="A1" s="194" t="s">
        <v>704</v>
      </c>
      <c r="B1" s="65"/>
      <c r="C1" s="77"/>
      <c r="D1" s="77"/>
      <c r="E1" s="83"/>
      <c r="F1" s="83"/>
      <c r="G1" s="83"/>
      <c r="H1" s="83"/>
      <c r="I1" s="83"/>
    </row>
    <row r="2" spans="1:9">
      <c r="A2" s="95" t="s">
        <v>235</v>
      </c>
      <c r="B2" s="95" t="s">
        <v>234</v>
      </c>
      <c r="C2" s="36" t="s">
        <v>681</v>
      </c>
      <c r="D2" s="36" t="s">
        <v>682</v>
      </c>
      <c r="E2" s="40" t="s">
        <v>683</v>
      </c>
      <c r="F2" s="40" t="s">
        <v>684</v>
      </c>
      <c r="G2" s="40" t="s">
        <v>685</v>
      </c>
      <c r="H2" s="40" t="s">
        <v>233</v>
      </c>
      <c r="I2" s="40" t="s">
        <v>232</v>
      </c>
    </row>
    <row r="3" spans="1:9">
      <c r="A3" s="11" t="s">
        <v>316</v>
      </c>
      <c r="B3" s="11" t="s">
        <v>330</v>
      </c>
      <c r="C3" s="22">
        <v>342</v>
      </c>
      <c r="D3" s="22">
        <v>8</v>
      </c>
      <c r="E3" s="20">
        <v>4.4000000000000004</v>
      </c>
      <c r="F3" s="20">
        <v>3</v>
      </c>
      <c r="G3" s="20">
        <v>1.4</v>
      </c>
      <c r="H3" s="20">
        <v>1.4666666666666668</v>
      </c>
      <c r="I3" s="20">
        <v>2.1428571428571428</v>
      </c>
    </row>
    <row r="4" spans="1:9">
      <c r="A4" s="11" t="s">
        <v>316</v>
      </c>
      <c r="B4" s="11" t="s">
        <v>330</v>
      </c>
      <c r="C4" s="22">
        <v>179</v>
      </c>
      <c r="D4" s="22">
        <v>4</v>
      </c>
      <c r="E4" s="20">
        <v>1.4</v>
      </c>
      <c r="F4" s="20">
        <v>0.9</v>
      </c>
      <c r="G4" s="20">
        <v>0.4</v>
      </c>
      <c r="H4" s="20">
        <v>1.5555555555555554</v>
      </c>
      <c r="I4" s="20">
        <v>2.25</v>
      </c>
    </row>
    <row r="5" spans="1:9">
      <c r="A5" s="11" t="s">
        <v>316</v>
      </c>
      <c r="B5" s="11" t="s">
        <v>330</v>
      </c>
      <c r="C5" s="22">
        <v>185</v>
      </c>
      <c r="D5" s="22">
        <v>12</v>
      </c>
      <c r="E5" s="20">
        <v>1</v>
      </c>
      <c r="F5" s="20">
        <v>0.6</v>
      </c>
      <c r="G5" s="20">
        <v>0.2</v>
      </c>
      <c r="H5" s="20">
        <v>1.6666666666666667</v>
      </c>
      <c r="I5" s="20">
        <v>2.9999999999999996</v>
      </c>
    </row>
    <row r="6" spans="1:9">
      <c r="A6" s="11" t="s">
        <v>316</v>
      </c>
      <c r="B6" s="11" t="s">
        <v>330</v>
      </c>
      <c r="C6" s="22">
        <v>160</v>
      </c>
      <c r="D6" s="22">
        <v>6</v>
      </c>
      <c r="E6" s="20">
        <v>1.5</v>
      </c>
      <c r="F6" s="20">
        <v>1</v>
      </c>
      <c r="G6" s="20">
        <v>0.3</v>
      </c>
      <c r="H6" s="20">
        <v>1.5</v>
      </c>
      <c r="I6" s="20">
        <v>3.3333333333333335</v>
      </c>
    </row>
    <row r="7" spans="1:9">
      <c r="A7" s="11" t="s">
        <v>316</v>
      </c>
      <c r="B7" s="11" t="s">
        <v>330</v>
      </c>
      <c r="C7" s="22">
        <v>178</v>
      </c>
      <c r="D7" s="22">
        <v>6</v>
      </c>
      <c r="E7" s="20">
        <v>1.1000000000000001</v>
      </c>
      <c r="F7" s="20">
        <v>0.7</v>
      </c>
      <c r="G7" s="20">
        <v>0.4</v>
      </c>
      <c r="H7" s="20">
        <v>1.5714285714285716</v>
      </c>
      <c r="I7" s="20">
        <v>1.7499999999999998</v>
      </c>
    </row>
    <row r="8" spans="1:9">
      <c r="A8" s="11" t="s">
        <v>316</v>
      </c>
      <c r="B8" s="11" t="s">
        <v>330</v>
      </c>
      <c r="C8" s="22">
        <v>350</v>
      </c>
      <c r="D8" s="22">
        <v>32</v>
      </c>
      <c r="E8" s="20">
        <v>2.2999999999999998</v>
      </c>
      <c r="F8" s="20">
        <v>1.5</v>
      </c>
      <c r="G8" s="20">
        <v>0.9</v>
      </c>
      <c r="H8" s="20">
        <v>1.5333333333333332</v>
      </c>
      <c r="I8" s="20">
        <v>1.6666666666666665</v>
      </c>
    </row>
    <row r="9" spans="1:9">
      <c r="A9" s="11" t="s">
        <v>316</v>
      </c>
      <c r="B9" s="11" t="s">
        <v>330</v>
      </c>
      <c r="C9" s="22">
        <v>350</v>
      </c>
      <c r="D9" s="22">
        <v>2</v>
      </c>
      <c r="E9" s="20">
        <v>2.9</v>
      </c>
      <c r="F9" s="20">
        <v>2</v>
      </c>
      <c r="G9" s="20">
        <v>1</v>
      </c>
      <c r="H9" s="20">
        <v>1.45</v>
      </c>
      <c r="I9" s="20">
        <v>2</v>
      </c>
    </row>
    <row r="10" spans="1:9">
      <c r="A10" s="11" t="s">
        <v>316</v>
      </c>
      <c r="B10" s="11" t="s">
        <v>330</v>
      </c>
      <c r="C10" s="22">
        <v>320</v>
      </c>
      <c r="D10" s="22">
        <v>14</v>
      </c>
      <c r="E10" s="20">
        <v>3.3</v>
      </c>
      <c r="F10" s="20">
        <v>1.4</v>
      </c>
      <c r="G10" s="20">
        <v>1</v>
      </c>
      <c r="H10" s="20">
        <v>2.3571428571428572</v>
      </c>
      <c r="I10" s="20">
        <v>1.4</v>
      </c>
    </row>
    <row r="11" spans="1:9">
      <c r="A11" s="11" t="s">
        <v>316</v>
      </c>
      <c r="B11" s="11" t="s">
        <v>330</v>
      </c>
      <c r="C11" s="22">
        <v>196</v>
      </c>
      <c r="D11" s="22">
        <v>4</v>
      </c>
      <c r="E11" s="20">
        <v>2.1</v>
      </c>
      <c r="F11" s="20">
        <v>1.4</v>
      </c>
      <c r="G11" s="20">
        <v>0.4</v>
      </c>
      <c r="H11" s="20">
        <v>1.5000000000000002</v>
      </c>
      <c r="I11" s="20">
        <v>3.4999999999999996</v>
      </c>
    </row>
    <row r="12" spans="1:9">
      <c r="A12" s="11" t="s">
        <v>316</v>
      </c>
      <c r="B12" s="11" t="s">
        <v>330</v>
      </c>
      <c r="C12" s="22">
        <v>164</v>
      </c>
      <c r="D12" s="22">
        <v>4</v>
      </c>
      <c r="E12" s="20">
        <v>0.7</v>
      </c>
      <c r="F12" s="20">
        <v>0.4</v>
      </c>
      <c r="G12" s="20">
        <v>0.3</v>
      </c>
      <c r="H12" s="20">
        <v>1.7499999999999998</v>
      </c>
      <c r="I12" s="20">
        <v>1.3333333333333335</v>
      </c>
    </row>
    <row r="13" spans="1:9">
      <c r="A13" s="11" t="s">
        <v>316</v>
      </c>
      <c r="B13" s="11" t="s">
        <v>330</v>
      </c>
      <c r="C13" s="22">
        <v>150</v>
      </c>
      <c r="D13" s="22">
        <v>10</v>
      </c>
      <c r="E13" s="20">
        <v>1.6</v>
      </c>
      <c r="F13" s="20">
        <v>1</v>
      </c>
      <c r="G13" s="20">
        <v>0.3</v>
      </c>
      <c r="H13" s="20">
        <v>1.6</v>
      </c>
      <c r="I13" s="20">
        <v>3.3333333333333335</v>
      </c>
    </row>
    <row r="14" spans="1:9">
      <c r="A14" s="11" t="s">
        <v>316</v>
      </c>
      <c r="B14" s="11" t="s">
        <v>330</v>
      </c>
      <c r="C14" s="22">
        <v>346</v>
      </c>
      <c r="D14" s="22">
        <v>24</v>
      </c>
      <c r="E14" s="20">
        <v>2.1</v>
      </c>
      <c r="F14" s="20">
        <v>1</v>
      </c>
      <c r="G14" s="20">
        <v>0.6</v>
      </c>
      <c r="H14" s="20">
        <v>2.1</v>
      </c>
      <c r="I14" s="20">
        <v>1.6666666666666667</v>
      </c>
    </row>
    <row r="15" spans="1:9">
      <c r="A15" s="11" t="s">
        <v>316</v>
      </c>
      <c r="B15" s="11" t="s">
        <v>330</v>
      </c>
      <c r="C15" s="22">
        <v>220</v>
      </c>
      <c r="D15" s="22">
        <v>26</v>
      </c>
      <c r="E15" s="20">
        <v>1.8</v>
      </c>
      <c r="F15" s="20">
        <v>0.8</v>
      </c>
      <c r="G15" s="20">
        <v>0.2</v>
      </c>
      <c r="H15" s="20">
        <v>2.25</v>
      </c>
      <c r="I15" s="20">
        <v>4</v>
      </c>
    </row>
    <row r="16" spans="1:9">
      <c r="A16" s="11" t="s">
        <v>316</v>
      </c>
      <c r="B16" s="11" t="s">
        <v>330</v>
      </c>
      <c r="C16" s="22">
        <v>229</v>
      </c>
      <c r="D16" s="22">
        <v>32</v>
      </c>
      <c r="E16" s="20">
        <v>2.5</v>
      </c>
      <c r="F16" s="20">
        <v>1.6</v>
      </c>
      <c r="G16" s="20">
        <v>0.9</v>
      </c>
      <c r="H16" s="20">
        <v>1.5625</v>
      </c>
      <c r="I16" s="20">
        <v>1.7777777777777779</v>
      </c>
    </row>
    <row r="17" spans="1:9">
      <c r="A17" s="11" t="s">
        <v>316</v>
      </c>
      <c r="B17" s="11" t="s">
        <v>330</v>
      </c>
      <c r="C17" s="22">
        <v>150</v>
      </c>
      <c r="D17" s="22">
        <v>14</v>
      </c>
      <c r="E17" s="20">
        <v>0.9</v>
      </c>
      <c r="F17" s="20">
        <v>0.5</v>
      </c>
      <c r="G17" s="20">
        <v>0.3</v>
      </c>
      <c r="H17" s="20">
        <v>1.8</v>
      </c>
      <c r="I17" s="20">
        <v>1.6666666666666667</v>
      </c>
    </row>
    <row r="18" spans="1:9">
      <c r="A18" s="11" t="s">
        <v>316</v>
      </c>
      <c r="B18" s="11" t="s">
        <v>330</v>
      </c>
      <c r="C18" s="22">
        <v>310</v>
      </c>
      <c r="D18" s="22">
        <v>14</v>
      </c>
      <c r="E18" s="20">
        <v>3.2</v>
      </c>
      <c r="F18" s="20">
        <v>1.9</v>
      </c>
      <c r="G18" s="20">
        <v>1.2</v>
      </c>
      <c r="H18" s="20">
        <v>1.6842105263157896</v>
      </c>
      <c r="I18" s="20">
        <v>1.5833333333333333</v>
      </c>
    </row>
    <row r="19" spans="1:9">
      <c r="A19" s="11" t="s">
        <v>316</v>
      </c>
      <c r="B19" s="11" t="s">
        <v>330</v>
      </c>
      <c r="C19" s="22">
        <v>180</v>
      </c>
      <c r="D19" s="22">
        <v>8</v>
      </c>
      <c r="E19" s="20">
        <v>1.9</v>
      </c>
      <c r="F19" s="20">
        <v>1</v>
      </c>
      <c r="G19" s="20">
        <v>0.3</v>
      </c>
      <c r="H19" s="20">
        <v>1.9</v>
      </c>
      <c r="I19" s="20">
        <v>3.3333333333333335</v>
      </c>
    </row>
    <row r="20" spans="1:9">
      <c r="A20" s="11" t="s">
        <v>316</v>
      </c>
      <c r="B20" s="11" t="s">
        <v>330</v>
      </c>
      <c r="C20" s="22">
        <v>160</v>
      </c>
      <c r="D20" s="22">
        <v>6</v>
      </c>
      <c r="E20" s="20">
        <v>1.2</v>
      </c>
      <c r="F20" s="20">
        <v>0.8</v>
      </c>
      <c r="G20" s="20">
        <v>0.4</v>
      </c>
      <c r="H20" s="20">
        <v>1.4999999999999998</v>
      </c>
      <c r="I20" s="20">
        <v>2</v>
      </c>
    </row>
    <row r="21" spans="1:9">
      <c r="A21" s="11" t="s">
        <v>316</v>
      </c>
      <c r="B21" s="11" t="s">
        <v>330</v>
      </c>
      <c r="C21" s="22">
        <v>192</v>
      </c>
      <c r="D21" s="22">
        <v>14</v>
      </c>
      <c r="E21" s="20">
        <v>3</v>
      </c>
      <c r="F21" s="20">
        <v>2</v>
      </c>
      <c r="G21" s="20">
        <v>1.2</v>
      </c>
      <c r="H21" s="20">
        <v>1.5</v>
      </c>
      <c r="I21" s="20">
        <v>1.6666666666666667</v>
      </c>
    </row>
    <row r="22" spans="1:9">
      <c r="A22" s="11" t="s">
        <v>316</v>
      </c>
      <c r="B22" s="11" t="s">
        <v>330</v>
      </c>
      <c r="C22" s="22">
        <v>186</v>
      </c>
      <c r="D22" s="22">
        <v>12</v>
      </c>
      <c r="E22" s="20">
        <v>3.2</v>
      </c>
      <c r="F22" s="20">
        <v>1.8</v>
      </c>
      <c r="G22" s="20">
        <v>1.1000000000000001</v>
      </c>
      <c r="H22" s="20">
        <v>1.7777777777777779</v>
      </c>
      <c r="I22" s="20">
        <v>1.6363636363636362</v>
      </c>
    </row>
    <row r="23" spans="1:9">
      <c r="A23" s="11" t="s">
        <v>316</v>
      </c>
      <c r="B23" s="11" t="s">
        <v>330</v>
      </c>
      <c r="C23" s="22">
        <v>204</v>
      </c>
      <c r="D23" s="22">
        <v>10</v>
      </c>
      <c r="E23" s="20">
        <v>6.5</v>
      </c>
      <c r="F23" s="20">
        <v>3.5</v>
      </c>
      <c r="G23" s="20">
        <v>2.8</v>
      </c>
      <c r="H23" s="20">
        <v>1.8571428571428572</v>
      </c>
      <c r="I23" s="20">
        <v>1.25</v>
      </c>
    </row>
    <row r="24" spans="1:9">
      <c r="A24" s="11" t="s">
        <v>316</v>
      </c>
      <c r="B24" s="11" t="s">
        <v>330</v>
      </c>
      <c r="C24" s="22">
        <v>162</v>
      </c>
      <c r="D24" s="22">
        <v>18</v>
      </c>
      <c r="E24" s="20">
        <v>1.5</v>
      </c>
      <c r="F24" s="20">
        <v>0.9</v>
      </c>
      <c r="G24" s="20">
        <v>0.5</v>
      </c>
      <c r="H24" s="20">
        <v>1.6666666666666665</v>
      </c>
      <c r="I24" s="20">
        <v>1.8</v>
      </c>
    </row>
    <row r="25" spans="1:9">
      <c r="A25" s="11" t="s">
        <v>316</v>
      </c>
      <c r="B25" s="11" t="s">
        <v>330</v>
      </c>
      <c r="C25" s="22">
        <v>160</v>
      </c>
      <c r="D25" s="22">
        <v>4</v>
      </c>
      <c r="E25" s="20">
        <v>1.6</v>
      </c>
      <c r="F25" s="20">
        <v>1.1000000000000001</v>
      </c>
      <c r="G25" s="20">
        <v>0.4</v>
      </c>
      <c r="H25" s="20">
        <v>1.4545454545454546</v>
      </c>
      <c r="I25" s="20">
        <v>2.75</v>
      </c>
    </row>
    <row r="26" spans="1:9">
      <c r="A26" s="11" t="s">
        <v>316</v>
      </c>
      <c r="B26" s="11" t="s">
        <v>330</v>
      </c>
      <c r="C26" s="22">
        <v>320</v>
      </c>
      <c r="D26" s="22">
        <v>46</v>
      </c>
      <c r="E26" s="20">
        <v>2.8</v>
      </c>
      <c r="F26" s="20">
        <v>1.6</v>
      </c>
      <c r="G26" s="20">
        <v>0.7</v>
      </c>
      <c r="H26" s="20">
        <v>1.7499999999999998</v>
      </c>
      <c r="I26" s="20">
        <v>2.285714285714286</v>
      </c>
    </row>
    <row r="27" spans="1:9">
      <c r="A27" s="11" t="s">
        <v>316</v>
      </c>
      <c r="B27" s="11" t="s">
        <v>330</v>
      </c>
      <c r="C27" s="22">
        <v>180</v>
      </c>
      <c r="D27" s="22">
        <v>14</v>
      </c>
      <c r="E27" s="20">
        <v>1.5</v>
      </c>
      <c r="F27" s="20">
        <v>0.9</v>
      </c>
      <c r="G27" s="20">
        <v>0.4</v>
      </c>
      <c r="H27" s="20">
        <v>1.6666666666666665</v>
      </c>
      <c r="I27" s="20">
        <v>2.25</v>
      </c>
    </row>
    <row r="28" spans="1:9">
      <c r="A28" s="11" t="s">
        <v>316</v>
      </c>
      <c r="B28" s="11" t="s">
        <v>330</v>
      </c>
      <c r="C28" s="22">
        <v>180</v>
      </c>
      <c r="D28" s="22">
        <v>30</v>
      </c>
      <c r="E28" s="20">
        <v>3.2</v>
      </c>
      <c r="F28" s="20">
        <v>1.6</v>
      </c>
      <c r="G28" s="20">
        <v>0.6</v>
      </c>
      <c r="H28" s="20">
        <v>2</v>
      </c>
      <c r="I28" s="20">
        <v>2.666666666666667</v>
      </c>
    </row>
    <row r="29" spans="1:9">
      <c r="A29" s="11" t="s">
        <v>316</v>
      </c>
      <c r="B29" s="11" t="s">
        <v>330</v>
      </c>
      <c r="C29" s="22">
        <v>172</v>
      </c>
      <c r="D29" s="22">
        <v>8</v>
      </c>
      <c r="E29" s="20">
        <v>1.7</v>
      </c>
      <c r="F29" s="20">
        <v>1</v>
      </c>
      <c r="G29" s="20">
        <v>0.5</v>
      </c>
      <c r="H29" s="20">
        <v>1.7</v>
      </c>
      <c r="I29" s="20">
        <v>2</v>
      </c>
    </row>
    <row r="30" spans="1:9">
      <c r="A30" s="11" t="s">
        <v>316</v>
      </c>
      <c r="B30" s="11" t="s">
        <v>330</v>
      </c>
      <c r="C30" s="22">
        <v>174</v>
      </c>
      <c r="D30" s="22">
        <v>15</v>
      </c>
      <c r="E30" s="20">
        <v>3.5</v>
      </c>
      <c r="F30" s="20">
        <v>2</v>
      </c>
      <c r="G30" s="20">
        <v>1</v>
      </c>
      <c r="H30" s="20">
        <v>1.75</v>
      </c>
      <c r="I30" s="20">
        <v>2</v>
      </c>
    </row>
    <row r="31" spans="1:9">
      <c r="A31" s="11" t="s">
        <v>324</v>
      </c>
      <c r="B31" s="11" t="s">
        <v>356</v>
      </c>
      <c r="C31" s="22">
        <v>332</v>
      </c>
      <c r="D31" s="22">
        <v>4</v>
      </c>
      <c r="E31" s="20">
        <v>2.7</v>
      </c>
      <c r="F31" s="20">
        <v>1.6</v>
      </c>
      <c r="G31" s="20">
        <v>1.6</v>
      </c>
      <c r="H31" s="20">
        <v>1.6875</v>
      </c>
      <c r="I31" s="20">
        <v>1</v>
      </c>
    </row>
    <row r="32" spans="1:9">
      <c r="A32" s="11" t="s">
        <v>324</v>
      </c>
      <c r="B32" s="11" t="s">
        <v>356</v>
      </c>
      <c r="C32" s="22">
        <v>145</v>
      </c>
      <c r="D32" s="22">
        <v>14</v>
      </c>
      <c r="E32" s="20">
        <v>2.5</v>
      </c>
      <c r="F32" s="20">
        <v>1.1000000000000001</v>
      </c>
      <c r="G32" s="20">
        <v>0.9</v>
      </c>
      <c r="H32" s="20">
        <v>2.2727272727272725</v>
      </c>
      <c r="I32" s="20">
        <v>1.2222222222222223</v>
      </c>
    </row>
    <row r="33" spans="1:9">
      <c r="A33" s="11" t="s">
        <v>324</v>
      </c>
      <c r="B33" s="11" t="s">
        <v>356</v>
      </c>
      <c r="C33" s="22">
        <v>294</v>
      </c>
      <c r="D33" s="22">
        <v>8</v>
      </c>
      <c r="E33" s="20">
        <v>1.7</v>
      </c>
      <c r="F33" s="20">
        <v>0.9</v>
      </c>
      <c r="G33" s="20">
        <v>0.6</v>
      </c>
      <c r="H33" s="20">
        <v>1.8888888888888888</v>
      </c>
      <c r="I33" s="20">
        <v>1.5</v>
      </c>
    </row>
    <row r="34" spans="1:9">
      <c r="A34" s="11" t="s">
        <v>324</v>
      </c>
      <c r="B34" s="11" t="s">
        <v>356</v>
      </c>
      <c r="C34" s="22">
        <v>154</v>
      </c>
      <c r="D34" s="22">
        <v>26</v>
      </c>
      <c r="E34" s="20">
        <v>5.2</v>
      </c>
      <c r="F34" s="20">
        <v>3.3</v>
      </c>
      <c r="G34" s="20">
        <v>2.4</v>
      </c>
      <c r="H34" s="20">
        <v>1.5757575757575759</v>
      </c>
      <c r="I34" s="20">
        <v>1.375</v>
      </c>
    </row>
    <row r="35" spans="1:9">
      <c r="A35" s="11" t="s">
        <v>324</v>
      </c>
      <c r="B35" s="11" t="s">
        <v>356</v>
      </c>
      <c r="C35" s="22">
        <v>300</v>
      </c>
      <c r="D35" s="22">
        <v>24</v>
      </c>
      <c r="E35" s="20">
        <v>3.5</v>
      </c>
      <c r="F35" s="20">
        <v>1.6</v>
      </c>
      <c r="G35" s="20">
        <v>1.1000000000000001</v>
      </c>
      <c r="H35" s="20">
        <v>2.1875</v>
      </c>
      <c r="I35" s="20">
        <v>1.4545454545454546</v>
      </c>
    </row>
    <row r="36" spans="1:9">
      <c r="A36" s="11" t="s">
        <v>324</v>
      </c>
      <c r="B36" s="11" t="s">
        <v>356</v>
      </c>
      <c r="C36" s="22">
        <v>56</v>
      </c>
      <c r="D36" s="22">
        <v>46</v>
      </c>
      <c r="E36" s="20">
        <v>1.9</v>
      </c>
      <c r="F36" s="20">
        <v>0.8</v>
      </c>
      <c r="G36" s="20">
        <v>0.6</v>
      </c>
      <c r="H36" s="20">
        <v>2.3749999999999996</v>
      </c>
      <c r="I36" s="20">
        <v>1.3333333333333335</v>
      </c>
    </row>
    <row r="37" spans="1:9">
      <c r="A37" s="11" t="s">
        <v>324</v>
      </c>
      <c r="B37" s="11" t="s">
        <v>356</v>
      </c>
      <c r="C37" s="22">
        <v>264</v>
      </c>
      <c r="D37" s="22">
        <v>36</v>
      </c>
      <c r="E37" s="20">
        <v>2.2000000000000002</v>
      </c>
      <c r="F37" s="20">
        <v>1.4</v>
      </c>
      <c r="G37" s="20">
        <v>1</v>
      </c>
      <c r="H37" s="20">
        <v>1.5714285714285716</v>
      </c>
      <c r="I37" s="20">
        <v>1.4</v>
      </c>
    </row>
    <row r="38" spans="1:9">
      <c r="A38" s="11" t="s">
        <v>324</v>
      </c>
      <c r="B38" s="11" t="s">
        <v>356</v>
      </c>
      <c r="C38" s="22">
        <v>326</v>
      </c>
      <c r="D38" s="22">
        <v>8</v>
      </c>
      <c r="E38" s="20">
        <v>7.7</v>
      </c>
      <c r="F38" s="20">
        <v>4.5</v>
      </c>
      <c r="G38" s="20">
        <v>3</v>
      </c>
      <c r="H38" s="20">
        <v>1.7111111111111112</v>
      </c>
      <c r="I38" s="20">
        <v>1.5</v>
      </c>
    </row>
    <row r="39" spans="1:9">
      <c r="A39" s="11" t="s">
        <v>324</v>
      </c>
      <c r="B39" s="11" t="s">
        <v>356</v>
      </c>
      <c r="C39" s="22">
        <v>226</v>
      </c>
      <c r="D39" s="22">
        <v>38</v>
      </c>
      <c r="E39" s="20">
        <v>3.6</v>
      </c>
      <c r="F39" s="20">
        <v>2</v>
      </c>
      <c r="G39" s="20">
        <v>1</v>
      </c>
      <c r="H39" s="20">
        <v>1.8</v>
      </c>
      <c r="I39" s="20">
        <v>2</v>
      </c>
    </row>
    <row r="40" spans="1:9">
      <c r="A40" s="11" t="s">
        <v>324</v>
      </c>
      <c r="B40" s="11" t="s">
        <v>356</v>
      </c>
      <c r="C40" s="22">
        <v>128</v>
      </c>
      <c r="D40" s="22">
        <v>30</v>
      </c>
      <c r="E40" s="20">
        <v>5.8</v>
      </c>
      <c r="F40" s="20">
        <v>3.6</v>
      </c>
      <c r="G40" s="20">
        <v>3.5</v>
      </c>
      <c r="H40" s="20">
        <v>1.6111111111111109</v>
      </c>
      <c r="I40" s="20">
        <v>1.0285714285714287</v>
      </c>
    </row>
    <row r="41" spans="1:9">
      <c r="A41" s="11" t="s">
        <v>324</v>
      </c>
      <c r="B41" s="11" t="s">
        <v>356</v>
      </c>
      <c r="C41" s="22">
        <v>300</v>
      </c>
      <c r="D41" s="22">
        <v>8</v>
      </c>
      <c r="E41" s="20">
        <v>3.6</v>
      </c>
      <c r="F41" s="20">
        <v>2</v>
      </c>
      <c r="G41" s="20">
        <v>1.2</v>
      </c>
      <c r="H41" s="20">
        <v>1.8</v>
      </c>
      <c r="I41" s="20">
        <v>1.6666666666666667</v>
      </c>
    </row>
    <row r="42" spans="1:9">
      <c r="A42" s="11" t="s">
        <v>324</v>
      </c>
      <c r="B42" s="11" t="s">
        <v>356</v>
      </c>
      <c r="C42" s="22">
        <v>258</v>
      </c>
      <c r="D42" s="22">
        <v>18</v>
      </c>
      <c r="E42" s="20">
        <v>1.5</v>
      </c>
      <c r="F42" s="20">
        <v>0.8</v>
      </c>
      <c r="G42" s="20">
        <v>0.6</v>
      </c>
      <c r="H42" s="20">
        <v>1.875</v>
      </c>
      <c r="I42" s="20">
        <v>1.3333333333333335</v>
      </c>
    </row>
    <row r="43" spans="1:9">
      <c r="A43" s="11" t="s">
        <v>324</v>
      </c>
      <c r="B43" s="11" t="s">
        <v>356</v>
      </c>
      <c r="C43" s="22">
        <v>238</v>
      </c>
      <c r="D43" s="22">
        <v>40</v>
      </c>
      <c r="E43" s="20">
        <v>1</v>
      </c>
      <c r="F43" s="20">
        <v>0.6</v>
      </c>
      <c r="G43" s="20">
        <v>0.4</v>
      </c>
      <c r="H43" s="20">
        <v>1.6666666666666667</v>
      </c>
      <c r="I43" s="20">
        <v>1.4999999999999998</v>
      </c>
    </row>
    <row r="44" spans="1:9">
      <c r="A44" s="11" t="s">
        <v>324</v>
      </c>
      <c r="B44" s="11" t="s">
        <v>356</v>
      </c>
      <c r="C44" s="22">
        <v>270</v>
      </c>
      <c r="D44" s="22">
        <v>25</v>
      </c>
      <c r="E44" s="20">
        <v>4</v>
      </c>
      <c r="F44" s="20">
        <v>2</v>
      </c>
      <c r="G44" s="20">
        <v>1</v>
      </c>
      <c r="H44" s="20">
        <v>2</v>
      </c>
      <c r="I44" s="20">
        <v>2</v>
      </c>
    </row>
    <row r="45" spans="1:9">
      <c r="A45" s="11" t="s">
        <v>324</v>
      </c>
      <c r="B45" s="11" t="s">
        <v>356</v>
      </c>
      <c r="C45" s="22">
        <v>120</v>
      </c>
      <c r="D45" s="22">
        <v>6</v>
      </c>
      <c r="E45" s="20">
        <v>6</v>
      </c>
      <c r="F45" s="20">
        <v>3.5</v>
      </c>
      <c r="G45" s="20">
        <v>2</v>
      </c>
      <c r="H45" s="20">
        <v>1.7142857142857142</v>
      </c>
      <c r="I45" s="20">
        <v>1.75</v>
      </c>
    </row>
    <row r="46" spans="1:9">
      <c r="A46" s="11" t="s">
        <v>324</v>
      </c>
      <c r="B46" s="11" t="s">
        <v>356</v>
      </c>
      <c r="C46" s="22">
        <v>300</v>
      </c>
      <c r="D46" s="22">
        <v>6</v>
      </c>
      <c r="E46" s="20">
        <v>4.2</v>
      </c>
      <c r="F46" s="20">
        <v>1.9</v>
      </c>
      <c r="G46" s="20">
        <v>1.9</v>
      </c>
      <c r="H46" s="20">
        <v>2.2105263157894739</v>
      </c>
      <c r="I46" s="20">
        <v>1</v>
      </c>
    </row>
    <row r="47" spans="1:9">
      <c r="A47" s="11" t="s">
        <v>324</v>
      </c>
      <c r="B47" s="11" t="s">
        <v>356</v>
      </c>
      <c r="C47" s="22">
        <v>140</v>
      </c>
      <c r="D47" s="22">
        <v>4</v>
      </c>
      <c r="E47" s="20">
        <v>2.7</v>
      </c>
      <c r="F47" s="20">
        <v>1.4</v>
      </c>
      <c r="G47" s="20">
        <v>1</v>
      </c>
      <c r="H47" s="20">
        <v>1.9285714285714288</v>
      </c>
      <c r="I47" s="20">
        <v>1.4</v>
      </c>
    </row>
    <row r="48" spans="1:9">
      <c r="A48" s="11" t="s">
        <v>324</v>
      </c>
      <c r="B48" s="11" t="s">
        <v>356</v>
      </c>
      <c r="C48" s="22">
        <v>260</v>
      </c>
      <c r="D48" s="22">
        <v>22</v>
      </c>
      <c r="E48" s="20">
        <v>1.6</v>
      </c>
      <c r="F48" s="20">
        <v>0.6</v>
      </c>
      <c r="G48" s="20">
        <v>0.5</v>
      </c>
      <c r="H48" s="20">
        <v>2.666666666666667</v>
      </c>
      <c r="I48" s="20">
        <v>1.2</v>
      </c>
    </row>
    <row r="49" spans="1:9">
      <c r="A49" s="11" t="s">
        <v>324</v>
      </c>
      <c r="B49" s="11" t="s">
        <v>356</v>
      </c>
      <c r="C49" s="22">
        <v>300</v>
      </c>
      <c r="D49" s="22">
        <v>8</v>
      </c>
      <c r="E49" s="20">
        <v>1.1000000000000001</v>
      </c>
      <c r="F49" s="20">
        <v>0.6</v>
      </c>
      <c r="G49" s="20">
        <v>0.3</v>
      </c>
      <c r="H49" s="20">
        <v>1.8333333333333335</v>
      </c>
      <c r="I49" s="20">
        <v>2</v>
      </c>
    </row>
    <row r="50" spans="1:9">
      <c r="A50" s="11" t="s">
        <v>324</v>
      </c>
      <c r="B50" s="11" t="s">
        <v>356</v>
      </c>
      <c r="C50" s="22">
        <v>145</v>
      </c>
      <c r="D50" s="22">
        <v>6</v>
      </c>
      <c r="E50" s="20">
        <v>2.2999999999999998</v>
      </c>
      <c r="F50" s="20">
        <v>1.2</v>
      </c>
      <c r="G50" s="20">
        <v>0.6</v>
      </c>
      <c r="H50" s="20">
        <v>1.9166666666666665</v>
      </c>
      <c r="I50" s="20">
        <v>2</v>
      </c>
    </row>
    <row r="51" spans="1:9">
      <c r="A51" s="11" t="s">
        <v>324</v>
      </c>
      <c r="B51" s="11" t="s">
        <v>356</v>
      </c>
      <c r="C51" s="22">
        <v>88</v>
      </c>
      <c r="D51" s="22">
        <v>18</v>
      </c>
      <c r="E51" s="20">
        <v>5.5</v>
      </c>
      <c r="F51" s="20">
        <v>2.7</v>
      </c>
      <c r="G51" s="20">
        <v>1.7</v>
      </c>
      <c r="H51" s="20">
        <v>2.0370370370370368</v>
      </c>
      <c r="I51" s="20">
        <v>1.5882352941176472</v>
      </c>
    </row>
    <row r="52" spans="1:9">
      <c r="A52" s="11" t="s">
        <v>324</v>
      </c>
      <c r="B52" s="11" t="s">
        <v>356</v>
      </c>
      <c r="C52" s="22">
        <v>40</v>
      </c>
      <c r="D52" s="22">
        <v>27</v>
      </c>
      <c r="E52" s="20">
        <v>1.7</v>
      </c>
      <c r="F52" s="20">
        <v>0.8</v>
      </c>
      <c r="G52" s="20">
        <v>0.5</v>
      </c>
      <c r="H52" s="20">
        <v>2.125</v>
      </c>
      <c r="I52" s="20">
        <v>1.6</v>
      </c>
    </row>
    <row r="53" spans="1:9">
      <c r="A53" s="11" t="s">
        <v>324</v>
      </c>
      <c r="B53" s="11" t="s">
        <v>356</v>
      </c>
      <c r="C53" s="22">
        <v>238</v>
      </c>
      <c r="D53" s="22">
        <v>20</v>
      </c>
      <c r="E53" s="20">
        <v>4.4000000000000004</v>
      </c>
      <c r="F53" s="20">
        <v>2.5</v>
      </c>
      <c r="G53" s="20">
        <v>0.8</v>
      </c>
      <c r="H53" s="20">
        <v>1.7600000000000002</v>
      </c>
      <c r="I53" s="20">
        <v>3.125</v>
      </c>
    </row>
    <row r="54" spans="1:9">
      <c r="A54" s="11" t="s">
        <v>324</v>
      </c>
      <c r="B54" s="11" t="s">
        <v>356</v>
      </c>
      <c r="C54" s="22">
        <v>264</v>
      </c>
      <c r="D54" s="22">
        <v>20</v>
      </c>
      <c r="E54" s="20">
        <v>2.2000000000000002</v>
      </c>
      <c r="F54" s="20">
        <v>1.1000000000000001</v>
      </c>
      <c r="G54" s="20">
        <v>0.6</v>
      </c>
      <c r="H54" s="20">
        <v>2</v>
      </c>
      <c r="I54" s="20">
        <v>1.8333333333333335</v>
      </c>
    </row>
    <row r="55" spans="1:9">
      <c r="A55" s="11" t="s">
        <v>324</v>
      </c>
      <c r="B55" s="11" t="s">
        <v>356</v>
      </c>
      <c r="C55" s="22">
        <v>260</v>
      </c>
      <c r="D55" s="22">
        <v>10</v>
      </c>
      <c r="E55" s="20">
        <v>1.8</v>
      </c>
      <c r="F55" s="20">
        <v>1</v>
      </c>
      <c r="G55" s="20">
        <v>0.5</v>
      </c>
      <c r="H55" s="20">
        <v>1.8</v>
      </c>
      <c r="I55" s="20">
        <v>2</v>
      </c>
    </row>
    <row r="56" spans="1:9">
      <c r="A56" s="11" t="s">
        <v>324</v>
      </c>
      <c r="B56" s="11" t="s">
        <v>356</v>
      </c>
      <c r="C56" s="22">
        <v>260</v>
      </c>
      <c r="D56" s="22">
        <v>30</v>
      </c>
      <c r="E56" s="20">
        <v>1.1000000000000001</v>
      </c>
      <c r="F56" s="20">
        <v>0.6</v>
      </c>
      <c r="G56" s="20">
        <v>0.5</v>
      </c>
      <c r="H56" s="20">
        <v>1.8333333333333335</v>
      </c>
      <c r="I56" s="20">
        <v>1.2</v>
      </c>
    </row>
    <row r="57" spans="1:9">
      <c r="A57" s="11" t="s">
        <v>324</v>
      </c>
      <c r="B57" s="11" t="s">
        <v>356</v>
      </c>
      <c r="C57" s="22">
        <v>250</v>
      </c>
      <c r="D57" s="22">
        <v>24</v>
      </c>
      <c r="E57" s="20">
        <v>1.6</v>
      </c>
      <c r="F57" s="20">
        <v>0.9</v>
      </c>
      <c r="G57" s="20">
        <v>0.6</v>
      </c>
      <c r="H57" s="20">
        <v>1.7777777777777779</v>
      </c>
      <c r="I57" s="20">
        <v>1.5</v>
      </c>
    </row>
    <row r="58" spans="1:9">
      <c r="A58" s="11" t="s">
        <v>324</v>
      </c>
      <c r="B58" s="11" t="s">
        <v>356</v>
      </c>
      <c r="C58" s="22">
        <v>68</v>
      </c>
      <c r="D58" s="22">
        <v>40</v>
      </c>
      <c r="E58" s="20">
        <v>3</v>
      </c>
      <c r="F58" s="20">
        <v>1.5</v>
      </c>
      <c r="G58" s="20">
        <v>0.5</v>
      </c>
      <c r="H58" s="20">
        <v>2</v>
      </c>
      <c r="I58" s="20">
        <v>3</v>
      </c>
    </row>
    <row r="59" spans="1:9">
      <c r="A59" s="11" t="s">
        <v>324</v>
      </c>
      <c r="B59" s="11" t="s">
        <v>356</v>
      </c>
      <c r="C59" s="22">
        <v>230</v>
      </c>
      <c r="D59" s="22">
        <v>6</v>
      </c>
      <c r="E59" s="20">
        <v>2</v>
      </c>
      <c r="F59" s="20">
        <v>1.3</v>
      </c>
      <c r="G59" s="20">
        <v>0.8</v>
      </c>
      <c r="H59" s="20">
        <v>1.5384615384615383</v>
      </c>
      <c r="I59" s="20">
        <v>1.625</v>
      </c>
    </row>
    <row r="60" spans="1:9">
      <c r="A60" s="11" t="s">
        <v>324</v>
      </c>
      <c r="B60" s="11" t="s">
        <v>356</v>
      </c>
      <c r="C60" s="22">
        <v>295</v>
      </c>
      <c r="D60" s="22">
        <v>4</v>
      </c>
      <c r="E60" s="20">
        <v>2.9</v>
      </c>
      <c r="F60" s="20">
        <v>2</v>
      </c>
      <c r="G60" s="20">
        <v>1</v>
      </c>
      <c r="H60" s="20">
        <v>1.45</v>
      </c>
      <c r="I60" s="20">
        <v>2</v>
      </c>
    </row>
    <row r="61" spans="1:9">
      <c r="A61" s="11" t="s">
        <v>364</v>
      </c>
      <c r="B61" s="11" t="s">
        <v>365</v>
      </c>
      <c r="C61" s="11">
        <v>220</v>
      </c>
      <c r="D61" s="22">
        <v>38</v>
      </c>
      <c r="E61" s="20">
        <v>20</v>
      </c>
      <c r="F61" s="20">
        <v>10</v>
      </c>
      <c r="G61" s="20">
        <v>8</v>
      </c>
      <c r="H61" s="20">
        <v>2</v>
      </c>
      <c r="I61" s="20">
        <v>1.25</v>
      </c>
    </row>
    <row r="62" spans="1:9">
      <c r="A62" s="11" t="s">
        <v>364</v>
      </c>
      <c r="B62" s="11" t="s">
        <v>365</v>
      </c>
      <c r="C62" s="11">
        <v>220</v>
      </c>
      <c r="D62" s="22">
        <v>20</v>
      </c>
      <c r="E62" s="20">
        <v>145</v>
      </c>
      <c r="F62" s="20">
        <v>65</v>
      </c>
      <c r="G62" s="20">
        <v>50</v>
      </c>
      <c r="H62" s="20">
        <v>2.2307692307692308</v>
      </c>
      <c r="I62" s="20">
        <v>1.3</v>
      </c>
    </row>
    <row r="63" spans="1:9">
      <c r="A63" s="11" t="s">
        <v>364</v>
      </c>
      <c r="B63" s="11" t="s">
        <v>365</v>
      </c>
      <c r="C63" s="11">
        <v>184</v>
      </c>
      <c r="D63" s="22">
        <v>10</v>
      </c>
      <c r="E63" s="20">
        <v>23</v>
      </c>
      <c r="F63" s="20">
        <v>12</v>
      </c>
      <c r="G63" s="20">
        <v>10</v>
      </c>
      <c r="H63" s="20">
        <v>1.9166666666666667</v>
      </c>
      <c r="I63" s="20">
        <v>1.2</v>
      </c>
    </row>
    <row r="64" spans="1:9">
      <c r="A64" s="11" t="s">
        <v>364</v>
      </c>
      <c r="B64" s="11" t="s">
        <v>365</v>
      </c>
      <c r="C64" s="11">
        <v>130</v>
      </c>
      <c r="D64" s="22">
        <v>10</v>
      </c>
      <c r="E64" s="20">
        <v>15</v>
      </c>
      <c r="F64" s="20">
        <v>6</v>
      </c>
      <c r="G64" s="20">
        <v>5</v>
      </c>
      <c r="H64" s="20">
        <v>2.5</v>
      </c>
      <c r="I64" s="20">
        <v>1.2</v>
      </c>
    </row>
    <row r="65" spans="1:9">
      <c r="A65" s="11" t="s">
        <v>364</v>
      </c>
      <c r="B65" s="11" t="s">
        <v>365</v>
      </c>
      <c r="C65" s="11">
        <v>216</v>
      </c>
      <c r="D65" s="22">
        <v>18</v>
      </c>
      <c r="E65" s="20">
        <v>16</v>
      </c>
      <c r="F65" s="20">
        <v>11</v>
      </c>
      <c r="G65" s="20">
        <v>9</v>
      </c>
      <c r="H65" s="20">
        <v>1.4545454545454546</v>
      </c>
      <c r="I65" s="20">
        <v>1.2222222222222223</v>
      </c>
    </row>
    <row r="66" spans="1:9">
      <c r="A66" s="11" t="s">
        <v>364</v>
      </c>
      <c r="B66" s="11" t="s">
        <v>365</v>
      </c>
      <c r="C66" s="11">
        <v>110</v>
      </c>
      <c r="D66" s="22">
        <v>10</v>
      </c>
      <c r="E66" s="20">
        <v>25</v>
      </c>
      <c r="F66" s="20">
        <v>17</v>
      </c>
      <c r="G66" s="20">
        <v>8</v>
      </c>
      <c r="H66" s="20">
        <v>1.4705882352941178</v>
      </c>
      <c r="I66" s="20">
        <v>2.125</v>
      </c>
    </row>
    <row r="67" spans="1:9">
      <c r="A67" s="11" t="s">
        <v>364</v>
      </c>
      <c r="B67" s="11" t="s">
        <v>365</v>
      </c>
      <c r="C67" s="11">
        <v>195</v>
      </c>
      <c r="D67" s="22">
        <v>25</v>
      </c>
      <c r="E67" s="20">
        <v>12</v>
      </c>
      <c r="F67" s="20">
        <v>8</v>
      </c>
      <c r="G67" s="20">
        <v>5</v>
      </c>
      <c r="H67" s="20">
        <v>1.5</v>
      </c>
      <c r="I67" s="20">
        <v>1.6</v>
      </c>
    </row>
    <row r="68" spans="1:9">
      <c r="A68" s="11" t="s">
        <v>364</v>
      </c>
      <c r="B68" s="11" t="s">
        <v>365</v>
      </c>
      <c r="C68" s="11">
        <v>95</v>
      </c>
      <c r="D68" s="22">
        <v>18</v>
      </c>
      <c r="E68" s="20">
        <v>17</v>
      </c>
      <c r="F68" s="20">
        <v>10</v>
      </c>
      <c r="G68" s="20">
        <v>5</v>
      </c>
      <c r="H68" s="20">
        <v>1.7</v>
      </c>
      <c r="I68" s="20">
        <v>2</v>
      </c>
    </row>
    <row r="69" spans="1:9">
      <c r="A69" s="11" t="s">
        <v>364</v>
      </c>
      <c r="B69" s="11" t="s">
        <v>365</v>
      </c>
      <c r="C69" s="11">
        <v>82</v>
      </c>
      <c r="D69" s="22">
        <v>4</v>
      </c>
      <c r="E69" s="20">
        <v>47</v>
      </c>
      <c r="F69" s="20">
        <v>29</v>
      </c>
      <c r="G69" s="20">
        <v>17</v>
      </c>
      <c r="H69" s="20">
        <v>1.6206896551724137</v>
      </c>
      <c r="I69" s="20">
        <v>1.7058823529411764</v>
      </c>
    </row>
    <row r="70" spans="1:9">
      <c r="A70" s="11" t="s">
        <v>364</v>
      </c>
      <c r="B70" s="11" t="s">
        <v>365</v>
      </c>
      <c r="C70" s="11">
        <v>96</v>
      </c>
      <c r="D70" s="22">
        <v>10</v>
      </c>
      <c r="E70" s="20">
        <v>30</v>
      </c>
      <c r="F70" s="20">
        <v>20</v>
      </c>
      <c r="G70" s="20">
        <v>12</v>
      </c>
      <c r="H70" s="20">
        <v>1.5</v>
      </c>
      <c r="I70" s="20">
        <v>1.6666666666666667</v>
      </c>
    </row>
    <row r="71" spans="1:9">
      <c r="A71" s="11" t="s">
        <v>364</v>
      </c>
      <c r="B71" s="11" t="s">
        <v>365</v>
      </c>
      <c r="C71" s="11">
        <v>135</v>
      </c>
      <c r="D71" s="22">
        <v>24</v>
      </c>
      <c r="E71" s="20">
        <v>15</v>
      </c>
      <c r="F71" s="20">
        <v>10</v>
      </c>
      <c r="G71" s="20">
        <v>7</v>
      </c>
      <c r="H71" s="20">
        <v>1.5</v>
      </c>
      <c r="I71" s="20">
        <v>1.4285714285714286</v>
      </c>
    </row>
    <row r="72" spans="1:9">
      <c r="A72" s="11" t="s">
        <v>364</v>
      </c>
      <c r="B72" s="11" t="s">
        <v>365</v>
      </c>
      <c r="C72" s="11">
        <v>72</v>
      </c>
      <c r="D72" s="22">
        <v>16</v>
      </c>
      <c r="E72" s="20">
        <v>16</v>
      </c>
      <c r="F72" s="20">
        <v>9</v>
      </c>
      <c r="G72" s="20">
        <v>4</v>
      </c>
      <c r="H72" s="20">
        <v>1.7777777777777777</v>
      </c>
      <c r="I72" s="20">
        <v>2.25</v>
      </c>
    </row>
    <row r="73" spans="1:9">
      <c r="A73" s="11" t="s">
        <v>364</v>
      </c>
      <c r="B73" s="11" t="s">
        <v>365</v>
      </c>
      <c r="C73" s="11">
        <v>79</v>
      </c>
      <c r="D73" s="22">
        <v>4</v>
      </c>
      <c r="E73" s="20">
        <v>24</v>
      </c>
      <c r="F73" s="20">
        <v>11</v>
      </c>
      <c r="G73" s="20">
        <v>10</v>
      </c>
      <c r="H73" s="20">
        <v>2.1818181818181817</v>
      </c>
      <c r="I73" s="20">
        <v>1.1000000000000001</v>
      </c>
    </row>
    <row r="74" spans="1:9">
      <c r="A74" s="11" t="s">
        <v>364</v>
      </c>
      <c r="B74" s="11" t="s">
        <v>365</v>
      </c>
      <c r="C74" s="11">
        <v>70</v>
      </c>
      <c r="D74" s="22">
        <v>35</v>
      </c>
      <c r="E74" s="20">
        <v>54</v>
      </c>
      <c r="F74" s="20">
        <v>31</v>
      </c>
      <c r="G74" s="20">
        <v>20</v>
      </c>
      <c r="H74" s="20">
        <v>1.7419354838709677</v>
      </c>
      <c r="I74" s="20">
        <v>1.55</v>
      </c>
    </row>
    <row r="75" spans="1:9">
      <c r="A75" s="11" t="s">
        <v>364</v>
      </c>
      <c r="B75" s="11" t="s">
        <v>365</v>
      </c>
      <c r="C75" s="11">
        <v>106</v>
      </c>
      <c r="D75" s="22">
        <v>14</v>
      </c>
      <c r="E75" s="20">
        <v>14</v>
      </c>
      <c r="F75" s="20">
        <v>8</v>
      </c>
      <c r="G75" s="20">
        <v>5</v>
      </c>
      <c r="H75" s="20">
        <v>1.75</v>
      </c>
      <c r="I75" s="20">
        <v>1.6</v>
      </c>
    </row>
    <row r="76" spans="1:9">
      <c r="A76" s="11" t="s">
        <v>364</v>
      </c>
      <c r="B76" s="11" t="s">
        <v>365</v>
      </c>
      <c r="C76" s="11">
        <v>125</v>
      </c>
      <c r="D76" s="22">
        <v>32</v>
      </c>
      <c r="E76" s="20">
        <v>12</v>
      </c>
      <c r="F76" s="20">
        <v>5</v>
      </c>
      <c r="G76" s="20">
        <v>4</v>
      </c>
      <c r="H76" s="20">
        <v>2.4</v>
      </c>
      <c r="I76" s="20">
        <v>1.25</v>
      </c>
    </row>
    <row r="77" spans="1:9">
      <c r="A77" s="11" t="s">
        <v>364</v>
      </c>
      <c r="B77" s="11" t="s">
        <v>365</v>
      </c>
      <c r="C77" s="11">
        <v>132</v>
      </c>
      <c r="D77" s="22">
        <v>18</v>
      </c>
      <c r="E77" s="20">
        <v>16</v>
      </c>
      <c r="F77" s="20">
        <v>9</v>
      </c>
      <c r="G77" s="20">
        <v>8</v>
      </c>
      <c r="H77" s="20">
        <v>1.7777777777777777</v>
      </c>
      <c r="I77" s="20">
        <v>1.125</v>
      </c>
    </row>
    <row r="78" spans="1:9">
      <c r="A78" s="11" t="s">
        <v>364</v>
      </c>
      <c r="B78" s="11" t="s">
        <v>365</v>
      </c>
      <c r="C78" s="11">
        <v>265</v>
      </c>
      <c r="D78" s="22">
        <v>4</v>
      </c>
      <c r="E78" s="20">
        <v>18</v>
      </c>
      <c r="F78" s="20">
        <v>10</v>
      </c>
      <c r="G78" s="20">
        <v>5</v>
      </c>
      <c r="H78" s="20">
        <v>1.8</v>
      </c>
      <c r="I78" s="20">
        <v>2</v>
      </c>
    </row>
    <row r="79" spans="1:9">
      <c r="A79" s="11" t="s">
        <v>364</v>
      </c>
      <c r="B79" s="11" t="s">
        <v>365</v>
      </c>
      <c r="C79" s="11">
        <v>300</v>
      </c>
      <c r="D79" s="22">
        <v>8</v>
      </c>
      <c r="E79" s="20">
        <v>27</v>
      </c>
      <c r="F79" s="20">
        <v>18</v>
      </c>
      <c r="G79" s="20">
        <v>13</v>
      </c>
      <c r="H79" s="20">
        <v>1.5</v>
      </c>
      <c r="I79" s="20">
        <v>1.3846153846153846</v>
      </c>
    </row>
    <row r="80" spans="1:9">
      <c r="A80" s="11" t="s">
        <v>364</v>
      </c>
      <c r="B80" s="11" t="s">
        <v>365</v>
      </c>
      <c r="C80" s="11">
        <v>290</v>
      </c>
      <c r="D80" s="22">
        <v>4</v>
      </c>
      <c r="E80" s="20">
        <v>13</v>
      </c>
      <c r="F80" s="20">
        <v>8</v>
      </c>
      <c r="G80" s="20">
        <v>4</v>
      </c>
      <c r="H80" s="20">
        <v>1.625</v>
      </c>
      <c r="I80" s="20">
        <v>2</v>
      </c>
    </row>
    <row r="81" spans="1:9">
      <c r="A81" s="11" t="s">
        <v>364</v>
      </c>
      <c r="B81" s="11" t="s">
        <v>365</v>
      </c>
      <c r="C81" s="11">
        <v>160</v>
      </c>
      <c r="D81" s="22">
        <v>12</v>
      </c>
      <c r="E81" s="20">
        <v>20</v>
      </c>
      <c r="F81" s="20">
        <v>11</v>
      </c>
      <c r="G81" s="20">
        <v>9</v>
      </c>
      <c r="H81" s="20">
        <v>1.8181818181818181</v>
      </c>
      <c r="I81" s="20">
        <v>1.2222222222222223</v>
      </c>
    </row>
    <row r="82" spans="1:9">
      <c r="A82" s="11" t="s">
        <v>364</v>
      </c>
      <c r="B82" s="11" t="s">
        <v>365</v>
      </c>
      <c r="C82" s="11">
        <v>115</v>
      </c>
      <c r="D82" s="22">
        <v>20</v>
      </c>
      <c r="E82" s="20">
        <v>23</v>
      </c>
      <c r="F82" s="20">
        <v>14</v>
      </c>
      <c r="G82" s="20">
        <v>11</v>
      </c>
      <c r="H82" s="20">
        <v>1.6428571428571428</v>
      </c>
      <c r="I82" s="20">
        <v>1.2727272727272727</v>
      </c>
    </row>
    <row r="83" spans="1:9">
      <c r="A83" s="11" t="s">
        <v>364</v>
      </c>
      <c r="B83" s="11" t="s">
        <v>365</v>
      </c>
      <c r="C83" s="11">
        <v>116</v>
      </c>
      <c r="D83" s="22">
        <v>25</v>
      </c>
      <c r="E83" s="20">
        <v>30</v>
      </c>
      <c r="F83" s="20">
        <v>19</v>
      </c>
      <c r="G83" s="20">
        <v>8</v>
      </c>
      <c r="H83" s="20">
        <v>1.5789473684210527</v>
      </c>
      <c r="I83" s="20">
        <v>2.375</v>
      </c>
    </row>
    <row r="84" spans="1:9">
      <c r="A84" s="11" t="s">
        <v>364</v>
      </c>
      <c r="B84" s="11" t="s">
        <v>365</v>
      </c>
      <c r="C84" s="11">
        <v>270</v>
      </c>
      <c r="D84" s="22">
        <v>20</v>
      </c>
      <c r="E84" s="20">
        <v>16</v>
      </c>
      <c r="F84" s="20">
        <v>10</v>
      </c>
      <c r="G84" s="20">
        <v>4</v>
      </c>
      <c r="H84" s="20">
        <v>1.6</v>
      </c>
      <c r="I84" s="20">
        <v>2.5</v>
      </c>
    </row>
    <row r="85" spans="1:9">
      <c r="A85" s="11" t="s">
        <v>364</v>
      </c>
      <c r="B85" s="11" t="s">
        <v>365</v>
      </c>
      <c r="C85" s="11">
        <v>106</v>
      </c>
      <c r="D85" s="22">
        <v>4</v>
      </c>
      <c r="E85" s="20">
        <v>17</v>
      </c>
      <c r="F85" s="20">
        <v>9</v>
      </c>
      <c r="G85" s="20">
        <v>6</v>
      </c>
      <c r="H85" s="20">
        <v>1.8888888888888888</v>
      </c>
      <c r="I85" s="20">
        <v>1.5</v>
      </c>
    </row>
    <row r="86" spans="1:9">
      <c r="A86" s="11" t="s">
        <v>364</v>
      </c>
      <c r="B86" s="11" t="s">
        <v>365</v>
      </c>
      <c r="C86" s="11">
        <v>150</v>
      </c>
      <c r="D86" s="22">
        <v>33</v>
      </c>
      <c r="E86" s="20">
        <v>13</v>
      </c>
      <c r="F86" s="20">
        <v>7</v>
      </c>
      <c r="G86" s="20">
        <v>5</v>
      </c>
      <c r="H86" s="20">
        <v>1.8571428571428572</v>
      </c>
      <c r="I86" s="20">
        <v>1.4</v>
      </c>
    </row>
    <row r="87" spans="1:9">
      <c r="A87" s="11" t="s">
        <v>364</v>
      </c>
      <c r="B87" s="11" t="s">
        <v>365</v>
      </c>
      <c r="C87" s="11">
        <v>160</v>
      </c>
      <c r="D87" s="22">
        <v>12</v>
      </c>
      <c r="E87" s="20">
        <v>18</v>
      </c>
      <c r="F87" s="20">
        <v>10</v>
      </c>
      <c r="G87" s="20">
        <v>6</v>
      </c>
      <c r="H87" s="20">
        <v>1.8</v>
      </c>
      <c r="I87" s="20">
        <v>1.6666666666666667</v>
      </c>
    </row>
    <row r="88" spans="1:9">
      <c r="A88" s="11" t="s">
        <v>364</v>
      </c>
      <c r="B88" s="11" t="s">
        <v>365</v>
      </c>
      <c r="C88" s="11">
        <v>118</v>
      </c>
      <c r="D88" s="22">
        <v>30</v>
      </c>
      <c r="E88" s="20">
        <v>17</v>
      </c>
      <c r="F88" s="20">
        <v>11</v>
      </c>
      <c r="G88" s="20">
        <v>9</v>
      </c>
      <c r="H88" s="20">
        <v>1.5454545454545454</v>
      </c>
      <c r="I88" s="20">
        <v>1.2222222222222223</v>
      </c>
    </row>
    <row r="89" spans="1:9">
      <c r="A89" s="11" t="s">
        <v>364</v>
      </c>
      <c r="B89" s="11" t="s">
        <v>365</v>
      </c>
      <c r="C89" s="11">
        <v>264</v>
      </c>
      <c r="D89" s="22">
        <v>6</v>
      </c>
      <c r="E89" s="20">
        <v>9</v>
      </c>
      <c r="F89" s="20">
        <v>6</v>
      </c>
      <c r="G89" s="20">
        <v>3</v>
      </c>
      <c r="H89" s="20">
        <v>1.5</v>
      </c>
      <c r="I89" s="20">
        <v>2</v>
      </c>
    </row>
    <row r="90" spans="1:9">
      <c r="A90" s="11" t="s">
        <v>364</v>
      </c>
      <c r="B90" s="11" t="s">
        <v>365</v>
      </c>
      <c r="C90" s="11">
        <v>92</v>
      </c>
      <c r="D90" s="22">
        <v>6</v>
      </c>
      <c r="E90" s="20">
        <v>20</v>
      </c>
      <c r="F90" s="20">
        <v>13</v>
      </c>
      <c r="G90" s="20">
        <v>11</v>
      </c>
      <c r="H90" s="20">
        <v>1.5384615384615385</v>
      </c>
      <c r="I90" s="20">
        <v>1.1818181818181819</v>
      </c>
    </row>
    <row r="91" spans="1:9">
      <c r="A91" s="11" t="s">
        <v>364</v>
      </c>
      <c r="B91" s="11" t="s">
        <v>365</v>
      </c>
      <c r="C91" s="11">
        <v>316</v>
      </c>
      <c r="D91" s="22">
        <v>38</v>
      </c>
      <c r="E91" s="20">
        <v>45</v>
      </c>
      <c r="F91" s="20">
        <v>30</v>
      </c>
      <c r="G91" s="20">
        <v>22</v>
      </c>
      <c r="H91" s="20">
        <v>1.5</v>
      </c>
      <c r="I91" s="20">
        <v>1.3636363636363635</v>
      </c>
    </row>
    <row r="92" spans="1:9">
      <c r="A92" s="11" t="s">
        <v>364</v>
      </c>
      <c r="B92" s="11" t="s">
        <v>365</v>
      </c>
      <c r="C92" s="11">
        <v>260</v>
      </c>
      <c r="D92" s="22">
        <v>6</v>
      </c>
      <c r="E92" s="20">
        <v>21</v>
      </c>
      <c r="F92" s="20">
        <v>9</v>
      </c>
      <c r="G92" s="20">
        <v>6</v>
      </c>
      <c r="H92" s="20">
        <v>2.3333333333333335</v>
      </c>
      <c r="I92" s="20">
        <v>1.5</v>
      </c>
    </row>
    <row r="93" spans="1:9">
      <c r="A93" s="11" t="s">
        <v>363</v>
      </c>
      <c r="B93" s="11" t="s">
        <v>368</v>
      </c>
      <c r="C93" s="11">
        <v>355</v>
      </c>
      <c r="D93" s="22">
        <v>26</v>
      </c>
      <c r="E93" s="20">
        <v>0.8</v>
      </c>
      <c r="F93" s="20">
        <v>0.5</v>
      </c>
      <c r="G93" s="20">
        <v>0.3</v>
      </c>
      <c r="H93" s="20">
        <v>1.6</v>
      </c>
      <c r="I93" s="20">
        <v>1.6666666666666667</v>
      </c>
    </row>
    <row r="94" spans="1:9">
      <c r="A94" s="11" t="s">
        <v>363</v>
      </c>
      <c r="B94" s="11" t="s">
        <v>368</v>
      </c>
      <c r="C94" s="11">
        <v>344</v>
      </c>
      <c r="D94" s="22">
        <v>20</v>
      </c>
      <c r="E94" s="20">
        <v>1.5</v>
      </c>
      <c r="F94" s="20">
        <v>1</v>
      </c>
      <c r="G94" s="20">
        <v>0.7</v>
      </c>
      <c r="H94" s="20">
        <v>1.5</v>
      </c>
      <c r="I94" s="20">
        <v>1.4285714285714286</v>
      </c>
    </row>
    <row r="95" spans="1:9">
      <c r="A95" s="11" t="s">
        <v>363</v>
      </c>
      <c r="B95" s="11" t="s">
        <v>368</v>
      </c>
      <c r="C95" s="11">
        <v>162</v>
      </c>
      <c r="D95" s="22">
        <v>40</v>
      </c>
      <c r="E95" s="20">
        <v>1.4</v>
      </c>
      <c r="F95" s="20">
        <v>0.8</v>
      </c>
      <c r="G95" s="20">
        <v>0.6</v>
      </c>
      <c r="H95" s="20">
        <v>1.7499999999999998</v>
      </c>
      <c r="I95" s="20">
        <v>1.3333333333333335</v>
      </c>
    </row>
    <row r="96" spans="1:9">
      <c r="A96" s="11" t="s">
        <v>363</v>
      </c>
      <c r="B96" s="11" t="s">
        <v>368</v>
      </c>
      <c r="C96" s="11">
        <v>8</v>
      </c>
      <c r="D96" s="22">
        <v>45</v>
      </c>
      <c r="E96" s="20">
        <v>1.7</v>
      </c>
      <c r="F96" s="20">
        <v>1.1000000000000001</v>
      </c>
      <c r="G96" s="20">
        <v>0.6</v>
      </c>
      <c r="H96" s="20">
        <v>1.5454545454545452</v>
      </c>
      <c r="I96" s="20">
        <v>1.8333333333333335</v>
      </c>
    </row>
    <row r="97" spans="1:9">
      <c r="A97" s="11" t="s">
        <v>363</v>
      </c>
      <c r="B97" s="11" t="s">
        <v>368</v>
      </c>
      <c r="C97" s="11">
        <v>320</v>
      </c>
      <c r="D97" s="22">
        <v>24</v>
      </c>
      <c r="E97" s="20">
        <v>3.8</v>
      </c>
      <c r="F97" s="20">
        <v>2.1</v>
      </c>
      <c r="G97" s="20">
        <v>1.8</v>
      </c>
      <c r="H97" s="20">
        <v>1.8095238095238093</v>
      </c>
      <c r="I97" s="20">
        <v>1.1666666666666667</v>
      </c>
    </row>
    <row r="98" spans="1:9">
      <c r="A98" s="11" t="s">
        <v>363</v>
      </c>
      <c r="B98" s="11" t="s">
        <v>368</v>
      </c>
      <c r="C98" s="11">
        <v>42</v>
      </c>
      <c r="D98" s="22">
        <v>6</v>
      </c>
      <c r="E98" s="20">
        <v>2.2000000000000002</v>
      </c>
      <c r="F98" s="20">
        <v>1.4</v>
      </c>
      <c r="G98" s="20">
        <v>1.1000000000000001</v>
      </c>
      <c r="H98" s="20">
        <v>1.5714285714285716</v>
      </c>
      <c r="I98" s="20">
        <v>1.2727272727272725</v>
      </c>
    </row>
    <row r="99" spans="1:9">
      <c r="A99" s="11" t="s">
        <v>363</v>
      </c>
      <c r="B99" s="11" t="s">
        <v>368</v>
      </c>
      <c r="C99" s="11">
        <v>170</v>
      </c>
      <c r="D99" s="22">
        <v>6</v>
      </c>
      <c r="E99" s="20">
        <v>2.1</v>
      </c>
      <c r="F99" s="20">
        <v>1.2</v>
      </c>
      <c r="G99" s="20">
        <v>0.8</v>
      </c>
      <c r="H99" s="20">
        <v>1.7500000000000002</v>
      </c>
      <c r="I99" s="20">
        <v>1.4999999999999998</v>
      </c>
    </row>
    <row r="100" spans="1:9">
      <c r="A100" s="11" t="s">
        <v>363</v>
      </c>
      <c r="B100" s="11" t="s">
        <v>368</v>
      </c>
      <c r="C100" s="11">
        <v>174</v>
      </c>
      <c r="D100" s="22">
        <v>6</v>
      </c>
      <c r="E100" s="20">
        <v>1.2</v>
      </c>
      <c r="F100" s="20">
        <v>0.8</v>
      </c>
      <c r="G100" s="20">
        <v>0.3</v>
      </c>
      <c r="H100" s="20">
        <v>1.4999999999999998</v>
      </c>
      <c r="I100" s="20">
        <v>2.666666666666667</v>
      </c>
    </row>
    <row r="101" spans="1:9">
      <c r="A101" s="11" t="s">
        <v>363</v>
      </c>
      <c r="B101" s="11" t="s">
        <v>368</v>
      </c>
      <c r="C101" s="11">
        <v>30</v>
      </c>
      <c r="D101" s="22">
        <v>15</v>
      </c>
      <c r="E101" s="20">
        <v>1.7</v>
      </c>
      <c r="F101" s="20">
        <v>0.9</v>
      </c>
      <c r="G101" s="20">
        <v>0.6</v>
      </c>
      <c r="H101" s="20">
        <v>1.8888888888888888</v>
      </c>
      <c r="I101" s="20">
        <v>1.5</v>
      </c>
    </row>
    <row r="102" spans="1:9">
      <c r="A102" s="11" t="s">
        <v>363</v>
      </c>
      <c r="B102" s="11" t="s">
        <v>368</v>
      </c>
      <c r="C102" s="11">
        <v>0</v>
      </c>
      <c r="D102" s="22">
        <v>16</v>
      </c>
      <c r="E102" s="20">
        <v>0.8</v>
      </c>
      <c r="F102" s="20">
        <v>0.5</v>
      </c>
      <c r="G102" s="20">
        <v>0.3</v>
      </c>
      <c r="H102" s="20">
        <v>1.6</v>
      </c>
      <c r="I102" s="20">
        <v>1.6666666666666667</v>
      </c>
    </row>
    <row r="103" spans="1:9">
      <c r="A103" s="11" t="s">
        <v>363</v>
      </c>
      <c r="B103" s="11" t="s">
        <v>368</v>
      </c>
      <c r="C103" s="11">
        <v>32</v>
      </c>
      <c r="D103" s="22">
        <v>4</v>
      </c>
      <c r="E103" s="20">
        <v>2.1</v>
      </c>
      <c r="F103" s="20">
        <v>0.9</v>
      </c>
      <c r="G103" s="20">
        <v>0.5</v>
      </c>
      <c r="H103" s="20">
        <v>2.3333333333333335</v>
      </c>
      <c r="I103" s="20">
        <v>1.8</v>
      </c>
    </row>
    <row r="104" spans="1:9">
      <c r="A104" s="11" t="s">
        <v>363</v>
      </c>
      <c r="B104" s="11" t="s">
        <v>368</v>
      </c>
      <c r="C104" s="11">
        <v>29</v>
      </c>
      <c r="D104" s="22">
        <v>24</v>
      </c>
      <c r="E104" s="20">
        <v>1.5</v>
      </c>
      <c r="F104" s="20">
        <v>1</v>
      </c>
      <c r="G104" s="20">
        <v>0.3</v>
      </c>
      <c r="H104" s="20">
        <v>1.5</v>
      </c>
      <c r="I104" s="20">
        <v>3.3333333333333335</v>
      </c>
    </row>
    <row r="105" spans="1:9">
      <c r="A105" s="11" t="s">
        <v>363</v>
      </c>
      <c r="B105" s="11" t="s">
        <v>368</v>
      </c>
      <c r="C105" s="11">
        <v>38</v>
      </c>
      <c r="D105" s="22">
        <v>12</v>
      </c>
      <c r="E105" s="20">
        <v>1.2</v>
      </c>
      <c r="F105" s="20">
        <v>0.8</v>
      </c>
      <c r="G105" s="20">
        <v>0.5</v>
      </c>
      <c r="H105" s="20">
        <v>1.4999999999999998</v>
      </c>
      <c r="I105" s="20">
        <v>1.6</v>
      </c>
    </row>
    <row r="106" spans="1:9">
      <c r="A106" s="11" t="s">
        <v>363</v>
      </c>
      <c r="B106" s="11" t="s">
        <v>368</v>
      </c>
      <c r="C106" s="11">
        <v>5</v>
      </c>
      <c r="D106" s="22">
        <v>2</v>
      </c>
      <c r="E106" s="20">
        <v>1.5</v>
      </c>
      <c r="F106" s="20">
        <v>1</v>
      </c>
      <c r="G106" s="20">
        <v>0.4</v>
      </c>
      <c r="H106" s="20">
        <v>1.5</v>
      </c>
      <c r="I106" s="20">
        <v>2.5</v>
      </c>
    </row>
    <row r="107" spans="1:9">
      <c r="A107" s="11" t="s">
        <v>363</v>
      </c>
      <c r="B107" s="11" t="s">
        <v>368</v>
      </c>
      <c r="C107" s="11">
        <v>350</v>
      </c>
      <c r="D107" s="22">
        <v>18</v>
      </c>
      <c r="E107" s="20">
        <v>2.2999999999999998</v>
      </c>
      <c r="F107" s="20">
        <v>1.5</v>
      </c>
      <c r="G107" s="20">
        <v>0.9</v>
      </c>
      <c r="H107" s="20">
        <v>1.5333333333333332</v>
      </c>
      <c r="I107" s="20">
        <v>1.6666666666666665</v>
      </c>
    </row>
    <row r="108" spans="1:9">
      <c r="A108" s="11" t="s">
        <v>363</v>
      </c>
      <c r="B108" s="11" t="s">
        <v>368</v>
      </c>
      <c r="C108" s="11">
        <v>75</v>
      </c>
      <c r="D108" s="22">
        <v>4</v>
      </c>
      <c r="E108" s="20">
        <v>0.8</v>
      </c>
      <c r="F108" s="20">
        <v>0.4</v>
      </c>
      <c r="G108" s="20">
        <v>0.2</v>
      </c>
      <c r="H108" s="20">
        <v>2</v>
      </c>
      <c r="I108" s="20">
        <v>2</v>
      </c>
    </row>
    <row r="109" spans="1:9">
      <c r="A109" s="11" t="s">
        <v>363</v>
      </c>
      <c r="B109" s="11" t="s">
        <v>368</v>
      </c>
      <c r="C109" s="11">
        <v>346</v>
      </c>
      <c r="D109" s="22">
        <v>4</v>
      </c>
      <c r="E109" s="20">
        <v>0.6</v>
      </c>
      <c r="F109" s="20">
        <v>0.4</v>
      </c>
      <c r="G109" s="20">
        <v>0.2</v>
      </c>
      <c r="H109" s="20">
        <v>1.4999999999999998</v>
      </c>
      <c r="I109" s="20">
        <v>2</v>
      </c>
    </row>
    <row r="110" spans="1:9">
      <c r="A110" s="11" t="s">
        <v>363</v>
      </c>
      <c r="B110" s="11" t="s">
        <v>368</v>
      </c>
      <c r="C110" s="11">
        <v>38</v>
      </c>
      <c r="D110" s="22">
        <v>14</v>
      </c>
      <c r="E110" s="20">
        <v>1.9</v>
      </c>
      <c r="F110" s="20">
        <v>1</v>
      </c>
      <c r="G110" s="20">
        <v>0.8</v>
      </c>
      <c r="H110" s="20">
        <v>1.9</v>
      </c>
      <c r="I110" s="20">
        <v>1.25</v>
      </c>
    </row>
    <row r="111" spans="1:9">
      <c r="A111" s="11" t="s">
        <v>363</v>
      </c>
      <c r="B111" s="11" t="s">
        <v>368</v>
      </c>
      <c r="C111" s="11">
        <v>14</v>
      </c>
      <c r="D111" s="22">
        <v>16</v>
      </c>
      <c r="E111" s="20">
        <v>1.3</v>
      </c>
      <c r="F111" s="20">
        <v>0.8</v>
      </c>
      <c r="G111" s="20">
        <v>0.2</v>
      </c>
      <c r="H111" s="20">
        <v>1.625</v>
      </c>
      <c r="I111" s="20">
        <v>4</v>
      </c>
    </row>
    <row r="112" spans="1:9">
      <c r="A112" s="11" t="s">
        <v>363</v>
      </c>
      <c r="B112" s="11" t="s">
        <v>368</v>
      </c>
      <c r="C112" s="11">
        <v>320</v>
      </c>
      <c r="D112" s="22">
        <v>24</v>
      </c>
      <c r="E112" s="20">
        <v>1.4</v>
      </c>
      <c r="F112" s="20">
        <v>0.7</v>
      </c>
      <c r="G112" s="20">
        <v>0.7</v>
      </c>
      <c r="H112" s="20">
        <v>2</v>
      </c>
      <c r="I112" s="20">
        <v>1</v>
      </c>
    </row>
    <row r="113" spans="1:9">
      <c r="A113" s="11" t="s">
        <v>363</v>
      </c>
      <c r="B113" s="11" t="s">
        <v>368</v>
      </c>
      <c r="C113" s="11">
        <v>176</v>
      </c>
      <c r="D113" s="22">
        <v>18</v>
      </c>
      <c r="E113" s="20">
        <v>1.2</v>
      </c>
      <c r="F113" s="20">
        <v>0.6</v>
      </c>
      <c r="G113" s="20">
        <v>0.4</v>
      </c>
      <c r="H113" s="20">
        <v>2</v>
      </c>
      <c r="I113" s="20">
        <v>1.4999999999999998</v>
      </c>
    </row>
    <row r="114" spans="1:9">
      <c r="A114" s="11" t="s">
        <v>363</v>
      </c>
      <c r="B114" s="11" t="s">
        <v>368</v>
      </c>
      <c r="C114" s="11">
        <v>205</v>
      </c>
      <c r="D114" s="22">
        <v>6</v>
      </c>
      <c r="E114" s="20">
        <v>0.9</v>
      </c>
      <c r="F114" s="20">
        <v>0.5</v>
      </c>
      <c r="G114" s="20">
        <v>0.4</v>
      </c>
      <c r="H114" s="20">
        <v>1.8</v>
      </c>
      <c r="I114" s="20">
        <v>1.25</v>
      </c>
    </row>
    <row r="115" spans="1:9">
      <c r="A115" s="11" t="s">
        <v>363</v>
      </c>
      <c r="B115" s="11" t="s">
        <v>368</v>
      </c>
      <c r="C115" s="11">
        <v>350</v>
      </c>
      <c r="D115" s="22">
        <v>6</v>
      </c>
      <c r="E115" s="20">
        <v>1.1000000000000001</v>
      </c>
      <c r="F115" s="20">
        <v>0.5</v>
      </c>
      <c r="G115" s="20">
        <v>0.4</v>
      </c>
      <c r="H115" s="20">
        <v>2.2000000000000002</v>
      </c>
      <c r="I115" s="20">
        <v>1.25</v>
      </c>
    </row>
    <row r="116" spans="1:9">
      <c r="A116" s="11" t="s">
        <v>363</v>
      </c>
      <c r="B116" s="11" t="s">
        <v>368</v>
      </c>
      <c r="C116" s="11">
        <v>330</v>
      </c>
      <c r="D116" s="22">
        <v>8</v>
      </c>
      <c r="E116" s="20">
        <v>1</v>
      </c>
      <c r="F116" s="20">
        <v>0.4</v>
      </c>
      <c r="G116" s="20">
        <v>0.3</v>
      </c>
      <c r="H116" s="20">
        <v>2.5</v>
      </c>
      <c r="I116" s="20">
        <v>1.3333333333333335</v>
      </c>
    </row>
    <row r="117" spans="1:9">
      <c r="A117" s="11" t="s">
        <v>363</v>
      </c>
      <c r="B117" s="11" t="s">
        <v>368</v>
      </c>
      <c r="C117" s="11">
        <v>6</v>
      </c>
      <c r="D117" s="22">
        <v>18</v>
      </c>
      <c r="E117" s="20">
        <v>1.4</v>
      </c>
      <c r="F117" s="20">
        <v>0.9</v>
      </c>
      <c r="G117" s="20">
        <v>0.4</v>
      </c>
      <c r="H117" s="20">
        <v>1.5555555555555554</v>
      </c>
      <c r="I117" s="20">
        <v>2.25</v>
      </c>
    </row>
    <row r="118" spans="1:9">
      <c r="A118" s="11" t="s">
        <v>363</v>
      </c>
      <c r="B118" s="11" t="s">
        <v>368</v>
      </c>
      <c r="C118" s="11">
        <v>4</v>
      </c>
      <c r="D118" s="22">
        <v>22</v>
      </c>
      <c r="E118" s="20">
        <v>1.4</v>
      </c>
      <c r="F118" s="20">
        <v>0.9</v>
      </c>
      <c r="G118" s="20">
        <v>0.6</v>
      </c>
      <c r="H118" s="20">
        <v>1.5555555555555554</v>
      </c>
      <c r="I118" s="20">
        <v>1.5</v>
      </c>
    </row>
    <row r="119" spans="1:9">
      <c r="A119" s="11" t="s">
        <v>363</v>
      </c>
      <c r="B119" s="11" t="s">
        <v>368</v>
      </c>
      <c r="C119" s="11">
        <v>24</v>
      </c>
      <c r="D119" s="22">
        <v>24</v>
      </c>
      <c r="E119" s="20">
        <v>3</v>
      </c>
      <c r="F119" s="20">
        <v>1.8</v>
      </c>
      <c r="G119" s="20">
        <v>1.6</v>
      </c>
      <c r="H119" s="20">
        <v>1.6666666666666665</v>
      </c>
      <c r="I119" s="20">
        <v>1.125</v>
      </c>
    </row>
    <row r="120" spans="1:9">
      <c r="A120" s="11" t="s">
        <v>363</v>
      </c>
      <c r="B120" s="11" t="s">
        <v>368</v>
      </c>
      <c r="C120" s="11">
        <v>38</v>
      </c>
      <c r="D120" s="22">
        <v>20</v>
      </c>
      <c r="E120" s="20">
        <v>1.6</v>
      </c>
      <c r="F120" s="20">
        <v>1</v>
      </c>
      <c r="G120" s="20">
        <v>0.3</v>
      </c>
      <c r="H120" s="20">
        <v>1.6</v>
      </c>
      <c r="I120" s="20">
        <v>3.3333333333333335</v>
      </c>
    </row>
    <row r="121" spans="1:9">
      <c r="A121" s="11" t="s">
        <v>363</v>
      </c>
      <c r="B121" s="11" t="s">
        <v>368</v>
      </c>
      <c r="C121" s="11">
        <v>42</v>
      </c>
      <c r="D121" s="22">
        <v>10</v>
      </c>
      <c r="E121" s="20">
        <v>1.1000000000000001</v>
      </c>
      <c r="F121" s="20">
        <v>0.5</v>
      </c>
      <c r="G121" s="20">
        <v>0.4</v>
      </c>
      <c r="H121" s="20">
        <v>2.2000000000000002</v>
      </c>
      <c r="I121" s="20">
        <v>1.25</v>
      </c>
    </row>
    <row r="122" spans="1:9">
      <c r="A122" s="11" t="s">
        <v>363</v>
      </c>
      <c r="B122" s="11" t="s">
        <v>368</v>
      </c>
      <c r="C122" s="11">
        <v>10</v>
      </c>
      <c r="D122" s="22">
        <v>4</v>
      </c>
      <c r="E122" s="20">
        <v>2</v>
      </c>
      <c r="F122" s="20">
        <v>1.2</v>
      </c>
      <c r="G122" s="20">
        <v>1</v>
      </c>
      <c r="H122" s="20">
        <v>1.6666666666666667</v>
      </c>
      <c r="I122" s="20">
        <v>1.2</v>
      </c>
    </row>
    <row r="123" spans="1:9">
      <c r="A123" s="11" t="s">
        <v>363</v>
      </c>
      <c r="B123" s="11" t="s">
        <v>367</v>
      </c>
      <c r="C123" s="11">
        <v>316</v>
      </c>
      <c r="D123" s="22">
        <v>4</v>
      </c>
      <c r="E123" s="20">
        <v>2</v>
      </c>
      <c r="F123" s="20">
        <v>1.3</v>
      </c>
      <c r="G123" s="20">
        <v>1</v>
      </c>
      <c r="H123" s="20">
        <v>1.5384615384615383</v>
      </c>
      <c r="I123" s="20">
        <v>1.3</v>
      </c>
    </row>
    <row r="124" spans="1:9">
      <c r="A124" s="11" t="s">
        <v>363</v>
      </c>
      <c r="B124" s="11" t="s">
        <v>367</v>
      </c>
      <c r="C124" s="11">
        <v>68</v>
      </c>
      <c r="D124" s="22">
        <v>4</v>
      </c>
      <c r="E124" s="20">
        <v>2.5</v>
      </c>
      <c r="F124" s="20">
        <v>1.5</v>
      </c>
      <c r="G124" s="20">
        <v>1</v>
      </c>
      <c r="H124" s="20">
        <v>1.6666666666666667</v>
      </c>
      <c r="I124" s="20">
        <v>1.5</v>
      </c>
    </row>
    <row r="125" spans="1:9">
      <c r="A125" s="11" t="s">
        <v>363</v>
      </c>
      <c r="B125" s="11" t="s">
        <v>367</v>
      </c>
      <c r="C125" s="11">
        <v>165</v>
      </c>
      <c r="D125" s="22">
        <v>20</v>
      </c>
      <c r="E125" s="20">
        <v>1.5</v>
      </c>
      <c r="F125" s="20">
        <v>0.9</v>
      </c>
      <c r="G125" s="20">
        <v>0.7</v>
      </c>
      <c r="H125" s="20">
        <v>1.6666666666666665</v>
      </c>
      <c r="I125" s="20">
        <v>1.2857142857142858</v>
      </c>
    </row>
    <row r="126" spans="1:9">
      <c r="A126" s="11" t="s">
        <v>363</v>
      </c>
      <c r="B126" s="11" t="s">
        <v>367</v>
      </c>
      <c r="C126" s="11">
        <v>168</v>
      </c>
      <c r="D126" s="22">
        <v>10</v>
      </c>
      <c r="E126" s="20">
        <v>0.8</v>
      </c>
      <c r="F126" s="20">
        <v>0.5</v>
      </c>
      <c r="G126" s="20">
        <v>0.4</v>
      </c>
      <c r="H126" s="20">
        <v>1.6</v>
      </c>
      <c r="I126" s="20">
        <v>1.25</v>
      </c>
    </row>
    <row r="127" spans="1:9">
      <c r="A127" s="11" t="s">
        <v>363</v>
      </c>
      <c r="B127" s="11" t="s">
        <v>367</v>
      </c>
      <c r="C127" s="11">
        <v>170</v>
      </c>
      <c r="D127" s="22">
        <v>20</v>
      </c>
      <c r="E127" s="20">
        <v>2.7</v>
      </c>
      <c r="F127" s="20">
        <v>1.5</v>
      </c>
      <c r="G127" s="20">
        <v>0.9</v>
      </c>
      <c r="H127" s="20">
        <v>1.8</v>
      </c>
      <c r="I127" s="20">
        <v>1.6666666666666665</v>
      </c>
    </row>
    <row r="128" spans="1:9">
      <c r="A128" s="11" t="s">
        <v>363</v>
      </c>
      <c r="B128" s="11" t="s">
        <v>367</v>
      </c>
      <c r="C128" s="11">
        <v>185</v>
      </c>
      <c r="D128" s="22">
        <v>10</v>
      </c>
      <c r="E128" s="20">
        <v>1.9</v>
      </c>
      <c r="F128" s="20">
        <v>1</v>
      </c>
      <c r="G128" s="20">
        <v>0.9</v>
      </c>
      <c r="H128" s="20">
        <v>1.9</v>
      </c>
      <c r="I128" s="20">
        <v>1.1111111111111112</v>
      </c>
    </row>
    <row r="129" spans="1:9">
      <c r="A129" s="11" t="s">
        <v>363</v>
      </c>
      <c r="B129" s="11" t="s">
        <v>367</v>
      </c>
      <c r="C129" s="11">
        <v>348</v>
      </c>
      <c r="D129" s="22">
        <v>8</v>
      </c>
      <c r="E129" s="20">
        <v>1.5</v>
      </c>
      <c r="F129" s="20">
        <v>0.9</v>
      </c>
      <c r="G129" s="20">
        <v>0.5</v>
      </c>
      <c r="H129" s="20">
        <v>1.6666666666666665</v>
      </c>
      <c r="I129" s="20">
        <v>1.8</v>
      </c>
    </row>
    <row r="130" spans="1:9">
      <c r="A130" s="11" t="s">
        <v>363</v>
      </c>
      <c r="B130" s="11" t="s">
        <v>367</v>
      </c>
      <c r="C130" s="11">
        <v>325</v>
      </c>
      <c r="D130" s="22">
        <v>16</v>
      </c>
      <c r="E130" s="20">
        <v>2.7</v>
      </c>
      <c r="F130" s="20">
        <v>1.8</v>
      </c>
      <c r="G130" s="20">
        <v>1.3</v>
      </c>
      <c r="H130" s="20">
        <v>1.5</v>
      </c>
      <c r="I130" s="20">
        <v>1.3846153846153846</v>
      </c>
    </row>
    <row r="131" spans="1:9">
      <c r="A131" s="11" t="s">
        <v>363</v>
      </c>
      <c r="B131" s="11" t="s">
        <v>367</v>
      </c>
      <c r="C131" s="11">
        <v>160</v>
      </c>
      <c r="D131" s="22">
        <v>18</v>
      </c>
      <c r="E131" s="20">
        <v>1.6</v>
      </c>
      <c r="F131" s="20">
        <v>1.1000000000000001</v>
      </c>
      <c r="G131" s="20">
        <v>0.3</v>
      </c>
      <c r="H131" s="20">
        <v>1.4545454545454546</v>
      </c>
      <c r="I131" s="20">
        <v>3.666666666666667</v>
      </c>
    </row>
    <row r="132" spans="1:9">
      <c r="A132" s="11" t="s">
        <v>363</v>
      </c>
      <c r="B132" s="11" t="s">
        <v>367</v>
      </c>
      <c r="C132" s="11">
        <v>338</v>
      </c>
      <c r="D132" s="22">
        <v>24</v>
      </c>
      <c r="E132" s="20">
        <v>1.2</v>
      </c>
      <c r="F132" s="20">
        <v>0.8</v>
      </c>
      <c r="G132" s="20">
        <v>0.4</v>
      </c>
      <c r="H132" s="20">
        <v>1.4999999999999998</v>
      </c>
      <c r="I132" s="20">
        <v>2</v>
      </c>
    </row>
    <row r="133" spans="1:9">
      <c r="A133" s="11" t="s">
        <v>363</v>
      </c>
      <c r="B133" s="11" t="s">
        <v>367</v>
      </c>
      <c r="C133" s="11">
        <v>170</v>
      </c>
      <c r="D133" s="22">
        <v>32</v>
      </c>
      <c r="E133" s="20">
        <v>1.4</v>
      </c>
      <c r="F133" s="20">
        <v>0.8</v>
      </c>
      <c r="G133" s="20">
        <v>0.7</v>
      </c>
      <c r="H133" s="20">
        <v>1.7499999999999998</v>
      </c>
      <c r="I133" s="20">
        <v>1.142857142857143</v>
      </c>
    </row>
    <row r="134" spans="1:9">
      <c r="A134" s="11" t="s">
        <v>363</v>
      </c>
      <c r="B134" s="11" t="s">
        <v>367</v>
      </c>
      <c r="C134" s="11">
        <v>138</v>
      </c>
      <c r="D134" s="22">
        <v>4</v>
      </c>
      <c r="E134" s="20">
        <v>0.9</v>
      </c>
      <c r="F134" s="20">
        <v>0.6</v>
      </c>
      <c r="G134" s="20">
        <v>0.5</v>
      </c>
      <c r="H134" s="20">
        <v>1.5</v>
      </c>
      <c r="I134" s="20">
        <v>1.2</v>
      </c>
    </row>
    <row r="135" spans="1:9">
      <c r="A135" s="11" t="s">
        <v>363</v>
      </c>
      <c r="B135" s="11" t="s">
        <v>367</v>
      </c>
      <c r="C135" s="11">
        <v>330</v>
      </c>
      <c r="D135" s="22">
        <v>50</v>
      </c>
      <c r="E135" s="20">
        <v>1.8</v>
      </c>
      <c r="F135" s="20">
        <v>1</v>
      </c>
      <c r="G135" s="20">
        <v>0.7</v>
      </c>
      <c r="H135" s="20">
        <v>1.8</v>
      </c>
      <c r="I135" s="20">
        <v>1.4285714285714286</v>
      </c>
    </row>
    <row r="136" spans="1:9">
      <c r="A136" s="11" t="s">
        <v>363</v>
      </c>
      <c r="B136" s="11" t="s">
        <v>367</v>
      </c>
      <c r="C136" s="11">
        <v>335</v>
      </c>
      <c r="D136" s="22">
        <v>35</v>
      </c>
      <c r="E136" s="20">
        <v>2.2000000000000002</v>
      </c>
      <c r="F136" s="20">
        <v>1.3</v>
      </c>
      <c r="G136" s="20">
        <v>0.8</v>
      </c>
      <c r="H136" s="20">
        <v>1.6923076923076923</v>
      </c>
      <c r="I136" s="20">
        <v>1.625</v>
      </c>
    </row>
    <row r="137" spans="1:9">
      <c r="A137" s="11" t="s">
        <v>363</v>
      </c>
      <c r="B137" s="11" t="s">
        <v>367</v>
      </c>
      <c r="C137" s="11">
        <v>348</v>
      </c>
      <c r="D137" s="22">
        <v>18</v>
      </c>
      <c r="E137" s="20">
        <v>1.2</v>
      </c>
      <c r="F137" s="20">
        <v>0.6</v>
      </c>
      <c r="G137" s="20">
        <v>0.5</v>
      </c>
      <c r="H137" s="20">
        <v>2</v>
      </c>
      <c r="I137" s="20">
        <v>1.2</v>
      </c>
    </row>
    <row r="138" spans="1:9">
      <c r="A138" s="11" t="s">
        <v>363</v>
      </c>
      <c r="B138" s="11" t="s">
        <v>367</v>
      </c>
      <c r="C138" s="11">
        <v>314</v>
      </c>
      <c r="D138" s="22">
        <v>8</v>
      </c>
      <c r="E138" s="20">
        <v>2.2999999999999998</v>
      </c>
      <c r="F138" s="20">
        <v>1.5</v>
      </c>
      <c r="G138" s="20">
        <v>1.2</v>
      </c>
      <c r="H138" s="20">
        <v>1.5333333333333332</v>
      </c>
      <c r="I138" s="20">
        <v>1.25</v>
      </c>
    </row>
    <row r="139" spans="1:9">
      <c r="A139" s="11" t="s">
        <v>363</v>
      </c>
      <c r="B139" s="11" t="s">
        <v>367</v>
      </c>
      <c r="C139" s="11">
        <v>122</v>
      </c>
      <c r="D139" s="22">
        <v>26</v>
      </c>
      <c r="E139" s="20">
        <v>3.3</v>
      </c>
      <c r="F139" s="20">
        <v>2</v>
      </c>
      <c r="G139" s="20">
        <v>1.7</v>
      </c>
      <c r="H139" s="20">
        <v>1.65</v>
      </c>
      <c r="I139" s="20">
        <v>1.1764705882352942</v>
      </c>
    </row>
    <row r="140" spans="1:9">
      <c r="A140" s="11" t="s">
        <v>363</v>
      </c>
      <c r="B140" s="11" t="s">
        <v>367</v>
      </c>
      <c r="C140" s="11">
        <v>336</v>
      </c>
      <c r="D140" s="22">
        <v>12</v>
      </c>
      <c r="E140" s="20">
        <v>5.0999999999999996</v>
      </c>
      <c r="F140" s="20">
        <v>3.5</v>
      </c>
      <c r="G140" s="20">
        <v>3</v>
      </c>
      <c r="H140" s="20">
        <v>1.4571428571428571</v>
      </c>
      <c r="I140" s="20">
        <v>1.1666666666666667</v>
      </c>
    </row>
    <row r="141" spans="1:9">
      <c r="A141" s="11" t="s">
        <v>363</v>
      </c>
      <c r="B141" s="11" t="s">
        <v>367</v>
      </c>
      <c r="C141" s="11">
        <v>222</v>
      </c>
      <c r="D141" s="22">
        <v>6</v>
      </c>
      <c r="E141" s="20">
        <v>2.8</v>
      </c>
      <c r="F141" s="20">
        <v>1.9</v>
      </c>
      <c r="G141" s="20">
        <v>1.5</v>
      </c>
      <c r="H141" s="20">
        <v>1.4736842105263157</v>
      </c>
      <c r="I141" s="20">
        <v>1.2666666666666666</v>
      </c>
    </row>
    <row r="142" spans="1:9">
      <c r="A142" s="11" t="s">
        <v>363</v>
      </c>
      <c r="B142" s="11" t="s">
        <v>367</v>
      </c>
      <c r="C142" s="11">
        <v>342</v>
      </c>
      <c r="D142" s="22">
        <v>36</v>
      </c>
      <c r="E142" s="20">
        <v>1</v>
      </c>
      <c r="F142" s="20">
        <v>0.4</v>
      </c>
      <c r="G142" s="20">
        <v>0.2</v>
      </c>
      <c r="H142" s="20">
        <v>2.5</v>
      </c>
      <c r="I142" s="20">
        <v>2</v>
      </c>
    </row>
    <row r="143" spans="1:9">
      <c r="A143" s="11" t="s">
        <v>363</v>
      </c>
      <c r="B143" s="11" t="s">
        <v>367</v>
      </c>
      <c r="C143" s="11">
        <v>324</v>
      </c>
      <c r="D143" s="22">
        <v>40</v>
      </c>
      <c r="E143" s="20">
        <v>0.8</v>
      </c>
      <c r="F143" s="20">
        <v>0.4</v>
      </c>
      <c r="G143" s="20">
        <v>0.3</v>
      </c>
      <c r="H143" s="20">
        <v>2</v>
      </c>
      <c r="I143" s="20">
        <v>1.3333333333333335</v>
      </c>
    </row>
    <row r="144" spans="1:9">
      <c r="A144" s="11" t="s">
        <v>363</v>
      </c>
      <c r="B144" s="11" t="s">
        <v>367</v>
      </c>
      <c r="C144" s="11">
        <v>332</v>
      </c>
      <c r="D144" s="22">
        <v>10</v>
      </c>
      <c r="E144" s="20">
        <v>1.4</v>
      </c>
      <c r="F144" s="20">
        <v>0.9</v>
      </c>
      <c r="G144" s="20">
        <v>0.7</v>
      </c>
      <c r="H144" s="20">
        <v>1.5555555555555554</v>
      </c>
      <c r="I144" s="20">
        <v>1.2857142857142858</v>
      </c>
    </row>
    <row r="145" spans="1:9">
      <c r="A145" s="11" t="s">
        <v>363</v>
      </c>
      <c r="B145" s="11" t="s">
        <v>367</v>
      </c>
      <c r="C145" s="11">
        <v>162</v>
      </c>
      <c r="D145" s="22">
        <v>10</v>
      </c>
      <c r="E145" s="20">
        <v>0.8</v>
      </c>
      <c r="F145" s="20">
        <v>0.6</v>
      </c>
      <c r="G145" s="20">
        <v>0.4</v>
      </c>
      <c r="H145" s="20">
        <v>1.3333333333333335</v>
      </c>
      <c r="I145" s="20">
        <v>1.4999999999999998</v>
      </c>
    </row>
    <row r="146" spans="1:9">
      <c r="A146" s="11" t="s">
        <v>363</v>
      </c>
      <c r="B146" s="11" t="s">
        <v>367</v>
      </c>
      <c r="C146" s="11">
        <v>168</v>
      </c>
      <c r="D146" s="22">
        <v>8</v>
      </c>
      <c r="E146" s="20">
        <v>0.8</v>
      </c>
      <c r="F146" s="20">
        <v>0.4</v>
      </c>
      <c r="G146" s="20">
        <v>0.2</v>
      </c>
      <c r="H146" s="20">
        <v>2</v>
      </c>
      <c r="I146" s="20">
        <v>2</v>
      </c>
    </row>
    <row r="147" spans="1:9">
      <c r="A147" s="11" t="s">
        <v>363</v>
      </c>
      <c r="B147" s="11" t="s">
        <v>367</v>
      </c>
      <c r="C147" s="11">
        <v>328</v>
      </c>
      <c r="D147" s="22">
        <v>14</v>
      </c>
      <c r="E147" s="20">
        <v>6.7</v>
      </c>
      <c r="F147" s="20">
        <v>3.8</v>
      </c>
      <c r="G147" s="20">
        <v>3.2</v>
      </c>
      <c r="H147" s="20">
        <v>1.7631578947368423</v>
      </c>
      <c r="I147" s="20">
        <v>1.1874999999999998</v>
      </c>
    </row>
    <row r="148" spans="1:9">
      <c r="A148" s="11" t="s">
        <v>363</v>
      </c>
      <c r="B148" s="11" t="s">
        <v>367</v>
      </c>
      <c r="C148" s="11">
        <v>348</v>
      </c>
      <c r="D148" s="22">
        <v>6</v>
      </c>
      <c r="E148" s="20">
        <v>2.5</v>
      </c>
      <c r="F148" s="20">
        <v>1.7</v>
      </c>
      <c r="G148" s="20">
        <v>1</v>
      </c>
      <c r="H148" s="20">
        <v>1.4705882352941178</v>
      </c>
      <c r="I148" s="20">
        <v>1.7</v>
      </c>
    </row>
    <row r="149" spans="1:9">
      <c r="A149" s="12" t="s">
        <v>363</v>
      </c>
      <c r="B149" s="12" t="s">
        <v>367</v>
      </c>
      <c r="C149" s="12">
        <v>158</v>
      </c>
      <c r="D149" s="96">
        <v>30</v>
      </c>
      <c r="E149" s="97">
        <v>2.8</v>
      </c>
      <c r="F149" s="97">
        <v>1.3</v>
      </c>
      <c r="G149" s="97">
        <v>0.6</v>
      </c>
      <c r="H149" s="97">
        <v>2.1538461538461537</v>
      </c>
      <c r="I149" s="97">
        <v>2.166666666666667</v>
      </c>
    </row>
  </sheetData>
  <phoneticPr fontId="6"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25CB2-EA17-45D6-BD85-DFFFD018702E}">
  <dimension ref="A1:S13"/>
  <sheetViews>
    <sheetView zoomScaleNormal="100" workbookViewId="0"/>
  </sheetViews>
  <sheetFormatPr defaultColWidth="9.125" defaultRowHeight="13.8"/>
  <cols>
    <col min="1" max="1" width="10.25" style="6" customWidth="1"/>
    <col min="2" max="2" width="15.75" style="6" bestFit="1" customWidth="1"/>
    <col min="3" max="3" width="10.875" style="22" customWidth="1"/>
    <col min="4" max="4" width="12.25" style="22" customWidth="1"/>
    <col min="5" max="6" width="10.75" style="16" customWidth="1"/>
    <col min="7" max="7" width="20.25" style="16" bestFit="1" customWidth="1"/>
    <col min="8" max="8" width="10" style="16" bestFit="1" customWidth="1"/>
    <col min="9" max="9" width="10" style="16" customWidth="1"/>
    <col min="10" max="10" width="9.75" style="16" customWidth="1"/>
    <col min="11" max="11" width="14.875" style="16" customWidth="1"/>
    <col min="12" max="12" width="13.75" style="16" bestFit="1" customWidth="1"/>
    <col min="13" max="15" width="4.375" style="21" bestFit="1" customWidth="1"/>
    <col min="16" max="16" width="12.125" style="21" customWidth="1"/>
    <col min="17" max="17" width="9.25" style="21" customWidth="1"/>
    <col min="18" max="18" width="8.625" style="6" bestFit="1" customWidth="1"/>
    <col min="19" max="19" width="20.875" style="11" customWidth="1"/>
    <col min="20" max="16384" width="9.125" style="6"/>
  </cols>
  <sheetData>
    <row r="1" spans="1:19" ht="24" customHeight="1">
      <c r="A1" s="99" t="s">
        <v>705</v>
      </c>
      <c r="K1" s="201"/>
    </row>
    <row r="2" spans="1:19" s="80" customFormat="1" ht="55.2">
      <c r="A2" s="84" t="s">
        <v>235</v>
      </c>
      <c r="B2" s="84" t="s">
        <v>234</v>
      </c>
      <c r="C2" s="78" t="s">
        <v>686</v>
      </c>
      <c r="D2" s="78" t="s">
        <v>687</v>
      </c>
      <c r="E2" s="47" t="s">
        <v>674</v>
      </c>
      <c r="F2" s="39" t="s">
        <v>675</v>
      </c>
      <c r="G2" s="84" t="s">
        <v>236</v>
      </c>
      <c r="H2" s="84" t="s">
        <v>688</v>
      </c>
      <c r="I2" s="84" t="s">
        <v>689</v>
      </c>
      <c r="J2" s="84" t="s">
        <v>237</v>
      </c>
      <c r="K2" s="84" t="s">
        <v>706</v>
      </c>
      <c r="L2" s="84" t="s">
        <v>238</v>
      </c>
      <c r="M2" s="47" t="s">
        <v>239</v>
      </c>
      <c r="N2" s="47" t="s">
        <v>240</v>
      </c>
      <c r="O2" s="47" t="s">
        <v>241</v>
      </c>
      <c r="P2" s="47" t="s">
        <v>242</v>
      </c>
      <c r="Q2" s="47" t="s">
        <v>243</v>
      </c>
      <c r="R2" s="84" t="s">
        <v>244</v>
      </c>
      <c r="S2" s="84" t="s">
        <v>245</v>
      </c>
    </row>
    <row r="3" spans="1:19">
      <c r="A3" s="16" t="s">
        <v>316</v>
      </c>
      <c r="B3" s="16" t="s">
        <v>330</v>
      </c>
      <c r="C3" s="22">
        <v>681513</v>
      </c>
      <c r="D3" s="22">
        <v>5530143</v>
      </c>
      <c r="E3" s="20">
        <v>2.2000000000000002</v>
      </c>
      <c r="F3" s="20">
        <v>2.4</v>
      </c>
      <c r="G3" s="16" t="s">
        <v>331</v>
      </c>
      <c r="H3" s="16" t="s">
        <v>246</v>
      </c>
      <c r="I3" s="16">
        <v>28</v>
      </c>
      <c r="J3" s="16" t="s">
        <v>247</v>
      </c>
      <c r="K3" s="16">
        <v>172</v>
      </c>
      <c r="L3" s="16">
        <v>5</v>
      </c>
      <c r="M3" s="21">
        <v>0.81398199999999998</v>
      </c>
      <c r="N3" s="21">
        <v>0.14695900000000001</v>
      </c>
      <c r="O3" s="21">
        <v>3.90584E-2</v>
      </c>
      <c r="P3" s="21">
        <f>(1-(N3/M3))</f>
        <v>0.81945669560260548</v>
      </c>
      <c r="Q3" s="21">
        <f>O3/M3</f>
        <v>4.798435346236158E-2</v>
      </c>
      <c r="R3" s="21" t="s">
        <v>248</v>
      </c>
      <c r="S3" s="11" t="s">
        <v>360</v>
      </c>
    </row>
    <row r="4" spans="1:19">
      <c r="A4" s="16" t="s">
        <v>324</v>
      </c>
      <c r="B4" s="16" t="s">
        <v>356</v>
      </c>
      <c r="C4" s="22">
        <v>662990</v>
      </c>
      <c r="D4" s="22">
        <v>5550495</v>
      </c>
      <c r="E4" s="20">
        <v>1.3</v>
      </c>
      <c r="F4" s="20">
        <v>1.4</v>
      </c>
      <c r="G4" s="16" t="s">
        <v>210</v>
      </c>
      <c r="H4" s="16" t="s">
        <v>246</v>
      </c>
      <c r="I4" s="16">
        <v>30</v>
      </c>
      <c r="J4" s="16" t="s">
        <v>247</v>
      </c>
      <c r="K4" s="16">
        <v>282</v>
      </c>
      <c r="L4" s="16">
        <v>9</v>
      </c>
      <c r="M4" s="21">
        <v>0.62644999999999995</v>
      </c>
      <c r="N4" s="21">
        <v>0.25977899999999998</v>
      </c>
      <c r="O4" s="21">
        <v>0.11376799999999999</v>
      </c>
      <c r="P4" s="21">
        <f>(1-(N4/M4))</f>
        <v>0.58531566765104959</v>
      </c>
      <c r="Q4" s="21">
        <f>O4/M4</f>
        <v>0.18160747066805014</v>
      </c>
      <c r="R4" s="21" t="s">
        <v>362</v>
      </c>
      <c r="S4" s="11" t="s">
        <v>361</v>
      </c>
    </row>
    <row r="5" spans="1:19">
      <c r="A5" s="11" t="s">
        <v>363</v>
      </c>
      <c r="B5" s="11" t="s">
        <v>367</v>
      </c>
      <c r="C5" s="22">
        <v>655819.26</v>
      </c>
      <c r="D5" s="22">
        <v>5478159.9699999997</v>
      </c>
      <c r="E5" s="20">
        <v>0.6</v>
      </c>
      <c r="F5" s="20">
        <v>0.8</v>
      </c>
      <c r="G5" s="16" t="s">
        <v>371</v>
      </c>
      <c r="H5" s="16" t="s">
        <v>246</v>
      </c>
      <c r="I5" s="16">
        <v>27</v>
      </c>
      <c r="J5" s="16" t="s">
        <v>247</v>
      </c>
      <c r="K5" s="16">
        <v>338</v>
      </c>
      <c r="L5" s="16">
        <v>3</v>
      </c>
      <c r="M5" s="21">
        <v>0.76364699999999996</v>
      </c>
      <c r="N5" s="21">
        <v>0.134357</v>
      </c>
      <c r="O5" s="21">
        <v>0.101996</v>
      </c>
      <c r="P5" s="21">
        <f>(1-(N5/M5))</f>
        <v>0.8240587601339362</v>
      </c>
      <c r="Q5" s="21">
        <f>O5/M5</f>
        <v>0.13356433011587815</v>
      </c>
      <c r="R5" s="21" t="s">
        <v>248</v>
      </c>
      <c r="S5" s="11" t="s">
        <v>398</v>
      </c>
    </row>
    <row r="6" spans="1:19">
      <c r="A6" s="11" t="s">
        <v>363</v>
      </c>
      <c r="B6" s="11" t="s">
        <v>368</v>
      </c>
      <c r="C6" s="22">
        <v>655819.26</v>
      </c>
      <c r="D6" s="22">
        <v>5478159.9699999997</v>
      </c>
      <c r="E6" s="20">
        <v>2.1</v>
      </c>
      <c r="F6" s="20">
        <v>2.2999999999999998</v>
      </c>
      <c r="G6" s="16" t="s">
        <v>210</v>
      </c>
      <c r="H6" s="16" t="s">
        <v>246</v>
      </c>
      <c r="I6" s="16">
        <v>30</v>
      </c>
      <c r="J6" s="16" t="s">
        <v>247</v>
      </c>
      <c r="K6" s="16">
        <v>9</v>
      </c>
      <c r="L6" s="16">
        <v>12</v>
      </c>
      <c r="M6" s="21">
        <v>0.77423600000000004</v>
      </c>
      <c r="N6" s="21">
        <v>0.16175</v>
      </c>
      <c r="O6" s="21">
        <v>6.4013500000000001E-2</v>
      </c>
      <c r="P6" s="21">
        <f>(1-(N6/M6))</f>
        <v>0.79108437220692396</v>
      </c>
      <c r="Q6" s="21">
        <f>O6/M6</f>
        <v>8.2679570570213731E-2</v>
      </c>
      <c r="R6" s="21" t="s">
        <v>248</v>
      </c>
      <c r="S6" s="87" t="s">
        <v>376</v>
      </c>
    </row>
    <row r="7" spans="1:19">
      <c r="A7" s="12" t="s">
        <v>364</v>
      </c>
      <c r="B7" s="12" t="s">
        <v>365</v>
      </c>
      <c r="C7" s="96">
        <v>655249.64</v>
      </c>
      <c r="D7" s="96">
        <v>5479074.5999999996</v>
      </c>
      <c r="E7" s="97">
        <v>1.5</v>
      </c>
      <c r="F7" s="97">
        <v>1.7</v>
      </c>
      <c r="G7" s="17" t="s">
        <v>110</v>
      </c>
      <c r="H7" s="17" t="s">
        <v>246</v>
      </c>
      <c r="I7" s="17">
        <v>32</v>
      </c>
      <c r="J7" s="17" t="s">
        <v>375</v>
      </c>
      <c r="K7" s="17">
        <v>106</v>
      </c>
      <c r="L7" s="17">
        <v>10</v>
      </c>
      <c r="M7" s="98">
        <v>0.66227999999999998</v>
      </c>
      <c r="N7" s="98">
        <v>0.2737</v>
      </c>
      <c r="O7" s="98">
        <v>6.3979999999999995E-2</v>
      </c>
      <c r="P7" s="98">
        <v>0.5867306879265568</v>
      </c>
      <c r="Q7" s="98">
        <v>9.660566527752612E-2</v>
      </c>
      <c r="R7" s="98" t="s">
        <v>362</v>
      </c>
      <c r="S7" s="12" t="s">
        <v>470</v>
      </c>
    </row>
    <row r="8" spans="1:19" s="5" customFormat="1">
      <c r="A8" s="203" t="s">
        <v>707</v>
      </c>
      <c r="B8" s="62"/>
      <c r="C8" s="62"/>
      <c r="D8" s="64"/>
      <c r="E8" s="85"/>
      <c r="F8" s="85"/>
      <c r="G8" s="4"/>
      <c r="J8" s="4"/>
      <c r="M8" s="63"/>
      <c r="N8" s="63"/>
      <c r="O8" s="63"/>
      <c r="P8" s="63"/>
      <c r="Q8" s="63"/>
      <c r="S8" s="4"/>
    </row>
    <row r="13" spans="1:19">
      <c r="E13" s="62"/>
      <c r="F13" s="62"/>
    </row>
  </sheetData>
  <pageMargins left="0.7" right="0.7" top="0.75" bottom="0.75" header="0.3" footer="0.3"/>
  <pageSetup orientation="portrait" horizontalDpi="1200" verticalDpi="12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9"/>
  <dimension ref="A1:AB34"/>
  <sheetViews>
    <sheetView workbookViewId="0"/>
  </sheetViews>
  <sheetFormatPr defaultRowHeight="11.4"/>
  <cols>
    <col min="1" max="1" width="13.25" style="1" bestFit="1" customWidth="1"/>
    <col min="2" max="2" width="27" style="2" bestFit="1" customWidth="1"/>
  </cols>
  <sheetData>
    <row r="1" spans="1:28">
      <c r="A1" s="1" t="s">
        <v>2</v>
      </c>
      <c r="B1" s="2" t="s">
        <v>20</v>
      </c>
      <c r="C1">
        <v>4.7370200000000002</v>
      </c>
      <c r="D1">
        <v>0.31739000000000001</v>
      </c>
      <c r="E1">
        <v>4</v>
      </c>
      <c r="F1">
        <v>0.28853337326301209</v>
      </c>
      <c r="G1">
        <v>3.9305818332217877</v>
      </c>
      <c r="H1">
        <v>0.28569894944458851</v>
      </c>
      <c r="I1">
        <v>5.162927910866542</v>
      </c>
      <c r="J1">
        <v>0.3245317568097506</v>
      </c>
      <c r="K1">
        <v>5.7613856467502913</v>
      </c>
      <c r="L1">
        <v>0.34649414787496624</v>
      </c>
      <c r="M1">
        <v>4.8514909034136098</v>
      </c>
      <c r="N1">
        <v>0.31559344130610079</v>
      </c>
      <c r="O1">
        <v>5.2896050944662489</v>
      </c>
      <c r="P1">
        <v>0.34170423132278704</v>
      </c>
      <c r="Q1">
        <v>5.4709940492983939</v>
      </c>
      <c r="R1">
        <v>0.35109193975551312</v>
      </c>
      <c r="S1">
        <v>5.6936877450562848</v>
      </c>
      <c r="T1">
        <v>0.3446410571217689</v>
      </c>
      <c r="U1">
        <v>5.4176865532197587</v>
      </c>
      <c r="V1">
        <v>0.33935496300769086</v>
      </c>
      <c r="W1">
        <v>5.3415635551249663</v>
      </c>
      <c r="X1">
        <v>0.34010936345102183</v>
      </c>
      <c r="Y1">
        <v>5.4822918757519501</v>
      </c>
      <c r="Z1">
        <v>0.33968254556432637</v>
      </c>
      <c r="AA1">
        <v>5.3840391519201738</v>
      </c>
      <c r="AB1">
        <v>0.33344263283293946</v>
      </c>
    </row>
    <row r="2" spans="1:28">
      <c r="A2" s="1" t="s">
        <v>3</v>
      </c>
      <c r="B2" s="2" t="s">
        <v>21</v>
      </c>
      <c r="C2">
        <v>5.0983400000000003</v>
      </c>
      <c r="D2">
        <v>0.33961000000000002</v>
      </c>
      <c r="E2">
        <v>4</v>
      </c>
      <c r="F2">
        <v>0.28853337326301221</v>
      </c>
      <c r="G2">
        <v>4.0286622778327192</v>
      </c>
      <c r="H2">
        <v>0.28969402459101001</v>
      </c>
      <c r="I2">
        <v>5.1547092607979348</v>
      </c>
      <c r="J2">
        <v>0.32647875804472953</v>
      </c>
      <c r="K2">
        <v>5.7486181267391272</v>
      </c>
      <c r="L2">
        <v>0.34898970870939588</v>
      </c>
      <c r="M2">
        <v>4.8461615540807363</v>
      </c>
      <c r="N2">
        <v>0.31693029462994382</v>
      </c>
      <c r="O2">
        <v>5.2856711238114906</v>
      </c>
      <c r="P2">
        <v>0.34262706689356986</v>
      </c>
      <c r="Q2">
        <v>5.4665060878515703</v>
      </c>
      <c r="R2">
        <v>0.35223474036519159</v>
      </c>
      <c r="S2">
        <v>5.6838967295703409</v>
      </c>
      <c r="T2">
        <v>0.34669614621285472</v>
      </c>
      <c r="U2">
        <v>5.4115177096662457</v>
      </c>
      <c r="V2">
        <v>0.34093365067751435</v>
      </c>
      <c r="W2">
        <v>5.3369683248322808</v>
      </c>
      <c r="X2">
        <v>0.34124317012197447</v>
      </c>
      <c r="Y2">
        <v>5.4749679148896613</v>
      </c>
      <c r="Z2">
        <v>0.34153568737614215</v>
      </c>
      <c r="AA2">
        <v>5.3779567970280633</v>
      </c>
      <c r="AB2">
        <v>0.33492879349964777</v>
      </c>
    </row>
    <row r="3" spans="1:28">
      <c r="A3" s="1" t="s">
        <v>4</v>
      </c>
      <c r="B3" s="3">
        <v>1</v>
      </c>
      <c r="C3">
        <v>4.5772700000000004</v>
      </c>
      <c r="D3">
        <v>0.30487999999999998</v>
      </c>
      <c r="E3">
        <v>4.0583503044475977</v>
      </c>
      <c r="F3">
        <v>0.29089035119244433</v>
      </c>
      <c r="G3">
        <v>4.1286937647223247</v>
      </c>
      <c r="H3">
        <v>0.29370151370528341</v>
      </c>
      <c r="I3">
        <v>5.1304390466796983</v>
      </c>
      <c r="J3">
        <v>0.32807648340508377</v>
      </c>
      <c r="K3">
        <v>5.7108607829975524</v>
      </c>
      <c r="L3">
        <v>0.35112481259832468</v>
      </c>
      <c r="M3">
        <v>4.8304988531206607</v>
      </c>
      <c r="N3">
        <v>0.3178040618890412</v>
      </c>
      <c r="O3">
        <v>5.2741119406445049</v>
      </c>
      <c r="P3">
        <v>0.343186856981609</v>
      </c>
      <c r="Q3">
        <v>5.4533051699980657</v>
      </c>
      <c r="R3">
        <v>0.35302380796471367</v>
      </c>
      <c r="S3">
        <v>5.6549549130374661</v>
      </c>
      <c r="T3">
        <v>0.34842588605284996</v>
      </c>
      <c r="U3">
        <v>5.3933386014978169</v>
      </c>
      <c r="V3">
        <v>0.34213328378340002</v>
      </c>
      <c r="W3">
        <v>5.3234563761392746</v>
      </c>
      <c r="X3">
        <v>0.34199448204694177</v>
      </c>
      <c r="Y3">
        <v>5.4533744147956495</v>
      </c>
      <c r="Z3">
        <v>0.34296972973807272</v>
      </c>
      <c r="AA3">
        <v>5.3600094758733636</v>
      </c>
      <c r="AB3">
        <v>0.33610987078429133</v>
      </c>
    </row>
    <row r="4" spans="1:28">
      <c r="A4" s="1" t="s">
        <v>5</v>
      </c>
      <c r="B4" s="3">
        <v>29</v>
      </c>
      <c r="C4">
        <v>5.08725</v>
      </c>
      <c r="D4">
        <v>0.33317999999999998</v>
      </c>
      <c r="E4">
        <v>4.117381560501018</v>
      </c>
      <c r="F4">
        <v>0.29325164049252117</v>
      </c>
      <c r="G4">
        <v>4.2307151045422904</v>
      </c>
      <c r="H4">
        <v>0.29772145536155104</v>
      </c>
      <c r="I4">
        <v>5.0910499592295047</v>
      </c>
      <c r="J4">
        <v>0.32926353320122953</v>
      </c>
      <c r="K4">
        <v>5.6495646090709943</v>
      </c>
      <c r="L4">
        <v>0.35281740869668116</v>
      </c>
      <c r="M4">
        <v>4.8051047093475345</v>
      </c>
      <c r="N4">
        <v>0.31818116469764013</v>
      </c>
      <c r="O4">
        <v>5.2553717578919343</v>
      </c>
      <c r="P4">
        <v>0.34336208916775496</v>
      </c>
      <c r="Q4">
        <v>5.4318985996078295</v>
      </c>
      <c r="R4">
        <v>0.35342881912874385</v>
      </c>
      <c r="S4">
        <v>5.6079745132362619</v>
      </c>
      <c r="T4">
        <v>0.34976380370975302</v>
      </c>
      <c r="U4">
        <v>5.3638478416464253</v>
      </c>
      <c r="V4">
        <v>0.34290776109785059</v>
      </c>
      <c r="W4">
        <v>5.3015469656566312</v>
      </c>
      <c r="X4">
        <v>0.34233442672998776</v>
      </c>
      <c r="Y4">
        <v>5.4183412015687509</v>
      </c>
      <c r="Z4">
        <v>0.3439295632063693</v>
      </c>
      <c r="AA4">
        <v>5.3308868939430756</v>
      </c>
      <c r="AB4">
        <v>0.33694047654917703</v>
      </c>
    </row>
    <row r="5" spans="1:28">
      <c r="A5" s="1" t="s">
        <v>6</v>
      </c>
      <c r="B5" s="3">
        <v>1</v>
      </c>
      <c r="C5">
        <v>5.2397799999999997</v>
      </c>
      <c r="D5">
        <v>0.34303</v>
      </c>
      <c r="E5">
        <v>4.177101714906966</v>
      </c>
      <c r="F5">
        <v>0.29561724904957676</v>
      </c>
      <c r="G5">
        <v>4.3347658799761088</v>
      </c>
      <c r="H5">
        <v>0.30175388825381755</v>
      </c>
      <c r="I5">
        <v>5.0380556989884093</v>
      </c>
      <c r="J5">
        <v>0.32999428977520623</v>
      </c>
      <c r="K5">
        <v>5.5670851825481602</v>
      </c>
      <c r="L5">
        <v>0.35400245148562431</v>
      </c>
      <c r="M5">
        <v>4.7709550054653604</v>
      </c>
      <c r="N5">
        <v>0.31804711120628781</v>
      </c>
      <c r="O5">
        <v>5.2301707502673453</v>
      </c>
      <c r="P5">
        <v>0.34314602937736544</v>
      </c>
      <c r="Q5">
        <v>5.4031090191760169</v>
      </c>
      <c r="R5">
        <v>0.35343420950538135</v>
      </c>
      <c r="S5">
        <v>5.5447609605841759</v>
      </c>
      <c r="T5">
        <v>0.35065848375832193</v>
      </c>
      <c r="U5">
        <v>5.3241787434745502</v>
      </c>
      <c r="V5">
        <v>0.34322731989200372</v>
      </c>
      <c r="W5">
        <v>5.2720820597422602</v>
      </c>
      <c r="X5">
        <v>0.34224994028758615</v>
      </c>
      <c r="Y5">
        <v>5.3712145819464254</v>
      </c>
      <c r="Z5">
        <v>0.34437830191912611</v>
      </c>
      <c r="AA5">
        <v>5.2917082157286472</v>
      </c>
      <c r="AB5">
        <v>0.33738869108056935</v>
      </c>
    </row>
    <row r="6" spans="1:28">
      <c r="A6" s="1" t="s">
        <v>7</v>
      </c>
      <c r="B6" s="3" t="b">
        <v>1</v>
      </c>
      <c r="C6">
        <v>5.1855599999999997</v>
      </c>
      <c r="D6">
        <v>0.33822999999999998</v>
      </c>
      <c r="E6">
        <v>4.2375188071511634</v>
      </c>
      <c r="F6">
        <v>0.29798718476437203</v>
      </c>
      <c r="G6">
        <v>4.4408864610965288</v>
      </c>
      <c r="H6">
        <v>0.30579885119632211</v>
      </c>
      <c r="I6">
        <v>4.9734928056579548</v>
      </c>
      <c r="J6">
        <v>0.33024067056168888</v>
      </c>
      <c r="K6">
        <v>5.4665921415353278</v>
      </c>
      <c r="L6">
        <v>0.35463440043535471</v>
      </c>
      <c r="M6">
        <v>4.7293620954429549</v>
      </c>
      <c r="N6">
        <v>0.31740705301547895</v>
      </c>
      <c r="O6">
        <v>5.1994773783608617</v>
      </c>
      <c r="P6">
        <v>0.34254698066701744</v>
      </c>
      <c r="Q6">
        <v>5.3680427961332393</v>
      </c>
      <c r="R6">
        <v>0.35303977194547498</v>
      </c>
      <c r="S6">
        <v>5.4677435164590591</v>
      </c>
      <c r="T6">
        <v>0.35107554414603243</v>
      </c>
      <c r="U6">
        <v>5.2758557681782499</v>
      </c>
      <c r="V6">
        <v>0.34307967970061065</v>
      </c>
      <c r="W6">
        <v>5.2361939782063418</v>
      </c>
      <c r="X6">
        <v>0.34174426948633801</v>
      </c>
      <c r="Y6">
        <v>5.3138056054918437</v>
      </c>
      <c r="Z6">
        <v>0.34429870109926747</v>
      </c>
      <c r="AA6">
        <v>5.2439790558622041</v>
      </c>
      <c r="AB6">
        <v>0.33743728974538861</v>
      </c>
    </row>
    <row r="7" spans="1:28">
      <c r="A7" s="1" t="s">
        <v>8</v>
      </c>
      <c r="B7" s="3">
        <v>1</v>
      </c>
      <c r="C7">
        <v>5.0989899999999997</v>
      </c>
      <c r="D7">
        <v>0.33106999999999998</v>
      </c>
      <c r="E7">
        <v>4.2986409705406174</v>
      </c>
      <c r="F7">
        <v>0.30036145555211902</v>
      </c>
      <c r="G7">
        <v>4.549118021028522</v>
      </c>
      <c r="H7">
        <v>0.30985638312391206</v>
      </c>
      <c r="I7">
        <v>4.8998423950215422</v>
      </c>
      <c r="J7">
        <v>0.32999320728522485</v>
      </c>
      <c r="K7">
        <v>5.3519473772414727</v>
      </c>
      <c r="L7">
        <v>0.35468897010213529</v>
      </c>
      <c r="M7">
        <v>4.6819243714869057</v>
      </c>
      <c r="N7">
        <v>0.31628558720253747</v>
      </c>
      <c r="O7">
        <v>5.164471171241809</v>
      </c>
      <c r="P7">
        <v>0.34158796414269926</v>
      </c>
      <c r="Q7">
        <v>5.3280475057656655</v>
      </c>
      <c r="R7">
        <v>0.35226066446324877</v>
      </c>
      <c r="S7">
        <v>5.3798819180467605</v>
      </c>
      <c r="T7">
        <v>0.35099895747607512</v>
      </c>
      <c r="U7">
        <v>5.2207359405983258</v>
      </c>
      <c r="V7">
        <v>0.34247051425342911</v>
      </c>
      <c r="W7">
        <v>5.1952618798960319</v>
      </c>
      <c r="X7">
        <v>0.3408368469715517</v>
      </c>
      <c r="Y7">
        <v>5.2483204669748327</v>
      </c>
      <c r="Z7">
        <v>0.3436938197616598</v>
      </c>
      <c r="AA7">
        <v>5.189533619190593</v>
      </c>
      <c r="AB7">
        <v>0.33708440492420011</v>
      </c>
    </row>
    <row r="8" spans="1:28">
      <c r="A8" s="1" t="s">
        <v>9</v>
      </c>
      <c r="B8" s="3" t="b">
        <v>0</v>
      </c>
      <c r="C8">
        <v>5.10494</v>
      </c>
      <c r="D8">
        <v>0.33128999999999997</v>
      </c>
      <c r="E8">
        <v>4.3604764332985262</v>
      </c>
      <c r="F8">
        <v>0.30274006934250863</v>
      </c>
      <c r="G8">
        <v>4.6595025519238087</v>
      </c>
      <c r="H8">
        <v>0.31392652309241753</v>
      </c>
      <c r="I8">
        <v>4.8199348110563029</v>
      </c>
      <c r="J8">
        <v>0.32926140982074975</v>
      </c>
      <c r="K8">
        <v>5.2275566236648832</v>
      </c>
      <c r="L8">
        <v>0.35416406340427464</v>
      </c>
      <c r="M8">
        <v>4.6304648387254632</v>
      </c>
      <c r="N8">
        <v>0.31472581106972947</v>
      </c>
      <c r="O8">
        <v>5.1264973978180661</v>
      </c>
      <c r="P8">
        <v>0.34030583427161776</v>
      </c>
      <c r="Q8">
        <v>5.2846601446525057</v>
      </c>
      <c r="R8">
        <v>0.35112682772231618</v>
      </c>
      <c r="S8">
        <v>5.2845526373009122</v>
      </c>
      <c r="T8">
        <v>0.35043166693122607</v>
      </c>
      <c r="U8">
        <v>5.1609374847971177</v>
      </c>
      <c r="V8">
        <v>0.34142323343697034</v>
      </c>
      <c r="W8">
        <v>5.1508587623944111</v>
      </c>
      <c r="X8">
        <v>0.33956254448158218</v>
      </c>
      <c r="Y8">
        <v>5.1772757235441116</v>
      </c>
      <c r="Z8">
        <v>0.34258690315688611</v>
      </c>
      <c r="AA8">
        <v>5.1304642133117495</v>
      </c>
      <c r="AB8">
        <v>0.33634359778278211</v>
      </c>
    </row>
    <row r="9" spans="1:28">
      <c r="A9" s="1" t="s">
        <v>10</v>
      </c>
      <c r="B9" s="3" t="b">
        <v>1</v>
      </c>
      <c r="C9">
        <v>5.10365</v>
      </c>
      <c r="D9">
        <v>0.33062999999999998</v>
      </c>
      <c r="E9">
        <v>4.423033519671951</v>
      </c>
      <c r="F9">
        <v>0.30512303407973684</v>
      </c>
      <c r="G9">
        <v>4.7720828812531524</v>
      </c>
      <c r="H9">
        <v>0.31800931027902779</v>
      </c>
      <c r="I9">
        <v>4.7368408574013312</v>
      </c>
      <c r="J9">
        <v>0.32807340073442659</v>
      </c>
      <c r="K9">
        <v>5.0982001477063692</v>
      </c>
      <c r="L9">
        <v>0.35307985221180049</v>
      </c>
      <c r="M9">
        <v>4.5769610581438096</v>
      </c>
      <c r="N9">
        <v>0.31278766593910623</v>
      </c>
      <c r="O9">
        <v>5.0870153689063686</v>
      </c>
      <c r="P9">
        <v>0.33874986258569184</v>
      </c>
      <c r="Q9">
        <v>5.2395480647494237</v>
      </c>
      <c r="R9">
        <v>0.34968183443276829</v>
      </c>
      <c r="S9">
        <v>5.1854191250192994</v>
      </c>
      <c r="T9">
        <v>0.34939547316898367</v>
      </c>
      <c r="U9">
        <v>5.0987584218957061</v>
      </c>
      <c r="V9">
        <v>0.33997808366568899</v>
      </c>
      <c r="W9">
        <v>5.1046910126055121</v>
      </c>
      <c r="X9">
        <v>0.33797033274648181</v>
      </c>
      <c r="Y9">
        <v>5.1034015848473713</v>
      </c>
      <c r="Z9">
        <v>0.34102048946930186</v>
      </c>
      <c r="AA9">
        <v>5.0690408423670945</v>
      </c>
      <c r="AB9">
        <v>0.3352433371241299</v>
      </c>
    </row>
    <row r="10" spans="1:28">
      <c r="A10" s="1" t="s">
        <v>11</v>
      </c>
      <c r="B10" s="3" t="b">
        <v>0</v>
      </c>
      <c r="C10">
        <v>5.06921</v>
      </c>
      <c r="D10">
        <v>0.32699</v>
      </c>
      <c r="E10">
        <v>4.4863206510524245</v>
      </c>
      <c r="F10">
        <v>0.30751035772253066</v>
      </c>
      <c r="G10">
        <v>4.88690268842275</v>
      </c>
      <c r="H10">
        <v>0.32210478398266762</v>
      </c>
      <c r="I10">
        <v>4.6537537880959619</v>
      </c>
      <c r="J10">
        <v>0.32647483454919951</v>
      </c>
      <c r="K10">
        <v>4.9688490461930703</v>
      </c>
      <c r="L10">
        <v>0.351478002152807</v>
      </c>
      <c r="M10">
        <v>4.5234691500244333</v>
      </c>
      <c r="N10">
        <v>0.31054563364111326</v>
      </c>
      <c r="O10">
        <v>5.0475423567360167</v>
      </c>
      <c r="P10">
        <v>0.33697984420421273</v>
      </c>
      <c r="Q10">
        <v>5.1944448979879514</v>
      </c>
      <c r="R10">
        <v>0.34798121487636086</v>
      </c>
      <c r="S10">
        <v>5.0862910264841927</v>
      </c>
      <c r="T10">
        <v>0.34793019653452673</v>
      </c>
      <c r="U10">
        <v>5.0365882584109718</v>
      </c>
      <c r="V10">
        <v>0.33819060123484607</v>
      </c>
      <c r="W10">
        <v>5.0585328312625499</v>
      </c>
      <c r="X10">
        <v>0.3361213995703079</v>
      </c>
      <c r="Y10">
        <v>5.0295369926056344</v>
      </c>
      <c r="Z10">
        <v>0.33905477509846593</v>
      </c>
      <c r="AA10">
        <v>5.0076239720554074</v>
      </c>
      <c r="AB10">
        <v>0.33382590534832213</v>
      </c>
    </row>
    <row r="11" spans="1:28">
      <c r="A11" s="1" t="s">
        <v>12</v>
      </c>
      <c r="B11" s="3" t="b">
        <v>0</v>
      </c>
      <c r="C11" t="s">
        <v>0</v>
      </c>
      <c r="D11" t="s">
        <v>0</v>
      </c>
      <c r="E11">
        <v>4.550346347109631</v>
      </c>
      <c r="F11">
        <v>0.30990204824417522</v>
      </c>
      <c r="G11">
        <v>5.0040065217211636</v>
      </c>
      <c r="H11">
        <v>0.32621298362437678</v>
      </c>
      <c r="I11">
        <v>4.5738665926178355</v>
      </c>
      <c r="J11">
        <v>0.32452714326708065</v>
      </c>
      <c r="K11">
        <v>4.8444742094152078</v>
      </c>
      <c r="L11">
        <v>0.34942007142673348</v>
      </c>
      <c r="M11">
        <v>4.4720447783977537</v>
      </c>
      <c r="N11">
        <v>0.30808587421961631</v>
      </c>
      <c r="O11">
        <v>5.0095952870279969</v>
      </c>
      <c r="P11">
        <v>0.33506379994094293</v>
      </c>
      <c r="Q11">
        <v>5.1510839337725844</v>
      </c>
      <c r="R11">
        <v>0.34609032290892811</v>
      </c>
      <c r="S11">
        <v>4.9909777789306151</v>
      </c>
      <c r="T11">
        <v>0.34609214678718075</v>
      </c>
      <c r="U11">
        <v>4.9768161588602036</v>
      </c>
      <c r="V11">
        <v>0.33612947809182725</v>
      </c>
      <c r="W11">
        <v>5.0141580513887272</v>
      </c>
      <c r="X11">
        <v>0.33408679841812716</v>
      </c>
      <c r="Y11">
        <v>4.958520521675009</v>
      </c>
      <c r="Z11">
        <v>0.33676530134526428</v>
      </c>
      <c r="AA11">
        <v>4.9485738182597885</v>
      </c>
      <c r="AB11">
        <v>0.3321457735635982</v>
      </c>
    </row>
    <row r="12" spans="1:28">
      <c r="A12" s="1" t="s">
        <v>13</v>
      </c>
      <c r="B12" s="3" t="s">
        <v>22</v>
      </c>
      <c r="E12">
        <v>4.6151192269383197</v>
      </c>
      <c r="F12">
        <v>0.3122981136325409</v>
      </c>
      <c r="G12">
        <v>5.1234398156033496</v>
      </c>
      <c r="H12">
        <v>0.33033394874768818</v>
      </c>
      <c r="I12">
        <v>4.500249291087921</v>
      </c>
      <c r="J12">
        <v>0.32230517557176391</v>
      </c>
      <c r="K12">
        <v>4.7298552925999431</v>
      </c>
      <c r="L12">
        <v>0.34698514515728196</v>
      </c>
      <c r="M12">
        <v>4.4246641530262645</v>
      </c>
      <c r="N12">
        <v>0.30550291484973441</v>
      </c>
      <c r="O12">
        <v>4.9746324443902266</v>
      </c>
      <c r="P12">
        <v>0.33307536230238988</v>
      </c>
      <c r="Q12">
        <v>5.1111315096410097</v>
      </c>
      <c r="R12">
        <v>0.34408182444835417</v>
      </c>
      <c r="S12">
        <v>4.9031422170097683</v>
      </c>
      <c r="T12">
        <v>0.34395195914794618</v>
      </c>
      <c r="U12">
        <v>4.9217391315085592</v>
      </c>
      <c r="V12">
        <v>0.33387392204312744</v>
      </c>
      <c r="W12">
        <v>4.9732719708889324</v>
      </c>
      <c r="X12">
        <v>0.33194471787120045</v>
      </c>
      <c r="Y12">
        <v>4.8930812952068639</v>
      </c>
      <c r="Z12">
        <v>0.33424005140208074</v>
      </c>
      <c r="AA12">
        <v>4.894159645274895</v>
      </c>
      <c r="AB12">
        <v>0.33026750829221635</v>
      </c>
    </row>
    <row r="13" spans="1:28">
      <c r="A13" s="1" t="s">
        <v>14</v>
      </c>
      <c r="B13" s="3" t="b">
        <v>1</v>
      </c>
      <c r="E13">
        <v>4.6806480102185972</v>
      </c>
      <c r="F13">
        <v>0.31469856189010903</v>
      </c>
      <c r="G13">
        <v>5.245248908318521</v>
      </c>
      <c r="H13">
        <v>0.33446771901900929</v>
      </c>
      <c r="I13">
        <v>4.4357309551189541</v>
      </c>
      <c r="J13">
        <v>0.31989432043568655</v>
      </c>
      <c r="K13">
        <v>4.6293970364414587</v>
      </c>
      <c r="L13">
        <v>0.34426679619546519</v>
      </c>
      <c r="M13">
        <v>4.3831480847716309</v>
      </c>
      <c r="N13">
        <v>0.30289601721151194</v>
      </c>
      <c r="O13">
        <v>4.9439974312578867</v>
      </c>
      <c r="P13">
        <v>0.33109094583187443</v>
      </c>
      <c r="Q13">
        <v>5.076122974847026</v>
      </c>
      <c r="R13">
        <v>0.34203290496409988</v>
      </c>
      <c r="S13">
        <v>4.8261598121075187</v>
      </c>
      <c r="T13">
        <v>0.34159187982756767</v>
      </c>
      <c r="U13">
        <v>4.8734737556296084</v>
      </c>
      <c r="V13">
        <v>0.33151061284276789</v>
      </c>
      <c r="W13">
        <v>4.9374458189075954</v>
      </c>
      <c r="X13">
        <v>0.3297774768836535</v>
      </c>
      <c r="Y13">
        <v>4.8357341059756287</v>
      </c>
      <c r="Z13">
        <v>0.33157606920805538</v>
      </c>
      <c r="AA13">
        <v>4.8464725592527182</v>
      </c>
      <c r="AB13">
        <v>0.32826329021521244</v>
      </c>
    </row>
    <row r="14" spans="1:28">
      <c r="A14" s="1" t="s">
        <v>15</v>
      </c>
      <c r="B14" s="3" t="b">
        <v>0</v>
      </c>
      <c r="E14">
        <v>4.7469415183897734</v>
      </c>
      <c r="F14">
        <v>0.31710340103399881</v>
      </c>
      <c r="G14">
        <v>5.369481059888666</v>
      </c>
      <c r="H14">
        <v>0.33861433422800324</v>
      </c>
      <c r="I14">
        <v>4.3827909881799227</v>
      </c>
      <c r="J14">
        <v>0.31738722566970479</v>
      </c>
      <c r="K14">
        <v>4.5469599953862847</v>
      </c>
      <c r="L14">
        <v>0.34136948916741805</v>
      </c>
      <c r="M14">
        <v>4.3490920128543991</v>
      </c>
      <c r="N14">
        <v>0.30036536291922072</v>
      </c>
      <c r="O14">
        <v>4.91886753400534</v>
      </c>
      <c r="P14">
        <v>0.32918681054148502</v>
      </c>
      <c r="Q14">
        <v>5.0474036877497541</v>
      </c>
      <c r="R14">
        <v>0.34002230328289795</v>
      </c>
      <c r="S14">
        <v>4.7629889548720294</v>
      </c>
      <c r="T14">
        <v>0.33910260535077968</v>
      </c>
      <c r="U14">
        <v>4.8338748425508449</v>
      </c>
      <c r="V14">
        <v>0.32913037113795929</v>
      </c>
      <c r="W14">
        <v>4.9080563743738201</v>
      </c>
      <c r="X14">
        <v>0.327668361311235</v>
      </c>
      <c r="Y14">
        <v>4.788682774302786</v>
      </c>
      <c r="Z14">
        <v>0.32887573010492616</v>
      </c>
      <c r="AA14">
        <v>4.8073451481658642</v>
      </c>
      <c r="AB14">
        <v>0.32621014030930734</v>
      </c>
    </row>
    <row r="15" spans="1:28">
      <c r="A15" s="1" t="s">
        <v>16</v>
      </c>
      <c r="B15" s="3" t="b">
        <v>0</v>
      </c>
      <c r="E15">
        <v>4.8140086758378873</v>
      </c>
      <c r="F15">
        <v>0.31951263909599481</v>
      </c>
      <c r="G15">
        <v>5.4961844704446925</v>
      </c>
      <c r="H15">
        <v>0.34277383428797314</v>
      </c>
      <c r="I15">
        <v>4.3434638435112189</v>
      </c>
      <c r="J15">
        <v>0.31488023751968042</v>
      </c>
      <c r="K15">
        <v>4.4857121786909468</v>
      </c>
      <c r="L15">
        <v>0.33840456595739998</v>
      </c>
      <c r="M15">
        <v>4.3238046930194836</v>
      </c>
      <c r="N15">
        <v>0.29800820359810615</v>
      </c>
      <c r="O15">
        <v>4.9002084804909938</v>
      </c>
      <c r="P15">
        <v>0.32743613128257987</v>
      </c>
      <c r="Q15">
        <v>5.0260773144463808</v>
      </c>
      <c r="R15">
        <v>0.3381272856997985</v>
      </c>
      <c r="S15">
        <v>4.7160572659202362</v>
      </c>
      <c r="T15">
        <v>0.33657979713972397</v>
      </c>
      <c r="U15">
        <v>4.8044641562945589</v>
      </c>
      <c r="V15">
        <v>0.32682466828256251</v>
      </c>
      <c r="W15">
        <v>4.8862330571592487</v>
      </c>
      <c r="X15">
        <v>0.32569842328258736</v>
      </c>
      <c r="Y15">
        <v>4.7537354564778322</v>
      </c>
      <c r="Z15">
        <v>0.32624280661005878</v>
      </c>
      <c r="AA15">
        <v>4.7782810564794937</v>
      </c>
      <c r="AB15">
        <v>0.32418695997396513</v>
      </c>
    </row>
    <row r="16" spans="1:28">
      <c r="A16" s="1" t="s">
        <v>17</v>
      </c>
      <c r="B16" s="3">
        <v>1</v>
      </c>
      <c r="E16">
        <v>4.8818585110971053</v>
      </c>
      <c r="F16">
        <v>0.32192628412257274</v>
      </c>
      <c r="G16">
        <v>5.6254082989273257</v>
      </c>
      <c r="H16">
        <v>0.34694625923624467</v>
      </c>
      <c r="I16">
        <v>4.3192608412275435</v>
      </c>
      <c r="J16">
        <v>0.31246969813428371</v>
      </c>
      <c r="K16">
        <v>4.448007305602875</v>
      </c>
      <c r="L16">
        <v>0.3354859669016238</v>
      </c>
      <c r="M16">
        <v>4.3082579027868473</v>
      </c>
      <c r="N16">
        <v>0.2959151235589686</v>
      </c>
      <c r="O16">
        <v>4.8887373276772861</v>
      </c>
      <c r="P16">
        <v>0.32590618567728652</v>
      </c>
      <c r="Q16">
        <v>5.0129634155029859</v>
      </c>
      <c r="R16">
        <v>0.33642067667778186</v>
      </c>
      <c r="S16">
        <v>4.6871683037389609</v>
      </c>
      <c r="T16">
        <v>0.33412040529914416</v>
      </c>
      <c r="U16">
        <v>4.7863719330398773</v>
      </c>
      <c r="V16">
        <v>0.32468211114425738</v>
      </c>
      <c r="W16">
        <v>4.8728145251057819</v>
      </c>
      <c r="X16">
        <v>0.32394336641139754</v>
      </c>
      <c r="Y16">
        <v>4.7322351583260982</v>
      </c>
      <c r="Z16">
        <v>0.32377848049680041</v>
      </c>
      <c r="AA16">
        <v>4.7603972009377866</v>
      </c>
      <c r="AB16">
        <v>0.32227149889486056</v>
      </c>
    </row>
    <row r="17" spans="5:28">
      <c r="E17">
        <v>4.950500158065144</v>
      </c>
      <c r="F17">
        <v>0.32434434417492763</v>
      </c>
      <c r="G17">
        <v>5.7572026821600106</v>
      </c>
      <c r="H17">
        <v>0.35113164923455242</v>
      </c>
      <c r="I17">
        <v>4.3111120891334584</v>
      </c>
      <c r="J17">
        <v>0.31024824319024941</v>
      </c>
      <c r="K17">
        <v>4.4352943532497093</v>
      </c>
      <c r="L17">
        <v>0.33272585212503381</v>
      </c>
      <c r="M17">
        <v>4.303049096586391</v>
      </c>
      <c r="N17">
        <v>0.29416655869389918</v>
      </c>
      <c r="O17">
        <v>4.8848949055337512</v>
      </c>
      <c r="P17">
        <v>0.32465576867721291</v>
      </c>
      <c r="Q17">
        <v>5.0085659507016054</v>
      </c>
      <c r="R17">
        <v>0.33496806024448689</v>
      </c>
      <c r="S17">
        <v>4.6774322549437146</v>
      </c>
      <c r="T17">
        <v>0.33181894287823105</v>
      </c>
      <c r="U17">
        <v>4.7802934467802407</v>
      </c>
      <c r="V17">
        <v>0.32278503699230909</v>
      </c>
      <c r="W17">
        <v>4.8683164448750338</v>
      </c>
      <c r="X17">
        <v>0.32247063654897812</v>
      </c>
      <c r="Y17">
        <v>4.7250081242480499</v>
      </c>
      <c r="Z17">
        <v>0.32157745443567359</v>
      </c>
      <c r="AA17">
        <v>4.7543808480798262</v>
      </c>
      <c r="AB17">
        <v>0.32053736716706055</v>
      </c>
    </row>
    <row r="18" spans="5:28">
      <c r="E18">
        <v>5.0199428572328557</v>
      </c>
      <c r="F18">
        <v>0.3267668273289992</v>
      </c>
      <c r="G18">
        <v>5.8916187543012111</v>
      </c>
      <c r="H18">
        <v>0.35533004456942607</v>
      </c>
      <c r="I18">
        <v>4.3193307392020657</v>
      </c>
      <c r="J18">
        <v>0.30830124195527048</v>
      </c>
      <c r="K18">
        <v>4.4480618732608734</v>
      </c>
      <c r="L18">
        <v>0.33023029129060416</v>
      </c>
      <c r="M18">
        <v>4.3083784459192644</v>
      </c>
      <c r="N18">
        <v>0.29282970537005615</v>
      </c>
      <c r="O18">
        <v>4.8888288761885095</v>
      </c>
      <c r="P18">
        <v>0.32373293310643009</v>
      </c>
      <c r="Q18">
        <v>5.013053912148429</v>
      </c>
      <c r="R18">
        <v>0.33382525963480841</v>
      </c>
      <c r="S18">
        <v>4.6872232704296586</v>
      </c>
      <c r="T18">
        <v>0.32976385378714523</v>
      </c>
      <c r="U18">
        <v>4.7864622903337537</v>
      </c>
      <c r="V18">
        <v>0.3212063493224856</v>
      </c>
      <c r="W18">
        <v>4.8729116751677193</v>
      </c>
      <c r="X18">
        <v>0.32133682987802548</v>
      </c>
      <c r="Y18">
        <v>4.7323320851103388</v>
      </c>
      <c r="Z18">
        <v>0.31972431262385781</v>
      </c>
      <c r="AA18">
        <v>4.7604632029719367</v>
      </c>
      <c r="AB18">
        <v>0.31905120650035224</v>
      </c>
    </row>
    <row r="19" spans="5:28">
      <c r="E19">
        <v>5.0901959569281878</v>
      </c>
      <c r="F19">
        <v>0.3291937416755002</v>
      </c>
      <c r="G19" t="s">
        <v>0</v>
      </c>
      <c r="H19" t="s">
        <v>0</v>
      </c>
      <c r="I19">
        <v>4.3436009533203022</v>
      </c>
      <c r="J19">
        <v>0.30670351659491624</v>
      </c>
      <c r="K19">
        <v>4.4858192170024482</v>
      </c>
      <c r="L19">
        <v>0.32809518740167537</v>
      </c>
      <c r="M19">
        <v>4.32404114687934</v>
      </c>
      <c r="N19">
        <v>0.29195593811095877</v>
      </c>
      <c r="O19">
        <v>4.9003880593554952</v>
      </c>
      <c r="P19">
        <v>0.32317314301839095</v>
      </c>
      <c r="Q19">
        <v>5.0262548300019336</v>
      </c>
      <c r="R19">
        <v>0.33303619203528634</v>
      </c>
      <c r="S19">
        <v>4.7161650869625333</v>
      </c>
      <c r="T19">
        <v>0.32803411394714999</v>
      </c>
      <c r="U19">
        <v>4.8046413985021825</v>
      </c>
      <c r="V19">
        <v>0.32000671621659993</v>
      </c>
      <c r="W19">
        <v>4.8864236238607255</v>
      </c>
      <c r="X19">
        <v>0.32058551795305817</v>
      </c>
      <c r="Y19">
        <v>4.7539255852043505</v>
      </c>
      <c r="Z19">
        <v>0.31829027026192724</v>
      </c>
      <c r="AA19">
        <v>4.7784105241266364</v>
      </c>
      <c r="AB19">
        <v>0.31787012921570867</v>
      </c>
    </row>
    <row r="20" spans="5:28">
      <c r="E20">
        <v>5.1612689145746415</v>
      </c>
      <c r="F20">
        <v>0.33162509531994244</v>
      </c>
      <c r="I20">
        <v>4.3829900407704958</v>
      </c>
      <c r="J20">
        <v>0.30551646679877048</v>
      </c>
      <c r="K20">
        <v>4.5471153909290063</v>
      </c>
      <c r="L20">
        <v>0.32640259130331889</v>
      </c>
      <c r="M20">
        <v>4.3494352906524663</v>
      </c>
      <c r="N20">
        <v>0.29157883530235984</v>
      </c>
      <c r="O20">
        <v>4.9191282421080658</v>
      </c>
      <c r="P20">
        <v>0.32299791083224499</v>
      </c>
      <c r="Q20">
        <v>5.0476614003921698</v>
      </c>
      <c r="R20">
        <v>0.33263118087125615</v>
      </c>
      <c r="S20">
        <v>4.7631454867637375</v>
      </c>
      <c r="T20">
        <v>0.32669619629024693</v>
      </c>
      <c r="U20">
        <v>4.8341321583535741</v>
      </c>
      <c r="V20">
        <v>0.31923223890214936</v>
      </c>
      <c r="W20">
        <v>4.9083330343433689</v>
      </c>
      <c r="X20">
        <v>0.32024557327001218</v>
      </c>
      <c r="Y20">
        <v>4.7889587984312492</v>
      </c>
      <c r="Z20">
        <v>0.31733043679363065</v>
      </c>
      <c r="AA20">
        <v>4.8075331060569244</v>
      </c>
      <c r="AB20">
        <v>0.31703952345082298</v>
      </c>
    </row>
    <row r="21" spans="5:28">
      <c r="E21">
        <v>5.2331712979644278</v>
      </c>
      <c r="F21">
        <v>0.33406089638266478</v>
      </c>
      <c r="I21">
        <v>4.4359843010115911</v>
      </c>
      <c r="J21">
        <v>0.30478571022479378</v>
      </c>
      <c r="K21">
        <v>4.6295948174518404</v>
      </c>
      <c r="L21">
        <v>0.32521754851437573</v>
      </c>
      <c r="M21">
        <v>4.3835849945346403</v>
      </c>
      <c r="N21">
        <v>0.29171288879371216</v>
      </c>
      <c r="O21">
        <v>4.9443292497326548</v>
      </c>
      <c r="P21">
        <v>0.32321397062263452</v>
      </c>
      <c r="Q21">
        <v>5.0764509808239824</v>
      </c>
      <c r="R21">
        <v>0.33262579049461866</v>
      </c>
      <c r="S21">
        <v>4.8263590394158236</v>
      </c>
      <c r="T21">
        <v>0.32580151624167802</v>
      </c>
      <c r="U21">
        <v>4.8738012565254492</v>
      </c>
      <c r="V21">
        <v>0.31891268010799623</v>
      </c>
      <c r="W21">
        <v>4.9377979402577399</v>
      </c>
      <c r="X21">
        <v>0.32033005971241379</v>
      </c>
      <c r="Y21">
        <v>4.8360854180535746</v>
      </c>
      <c r="Z21">
        <v>0.31688169808087385</v>
      </c>
      <c r="AA21">
        <v>4.8467117842713527</v>
      </c>
      <c r="AB21">
        <v>0.31659130891943066</v>
      </c>
    </row>
    <row r="22" spans="5:28">
      <c r="E22">
        <v>5.3059127865464735</v>
      </c>
      <c r="F22">
        <v>0.3365011529988593</v>
      </c>
      <c r="I22">
        <v>4.5005471943420456</v>
      </c>
      <c r="J22">
        <v>0.30453932943831113</v>
      </c>
      <c r="K22">
        <v>4.7300878584646728</v>
      </c>
      <c r="L22">
        <v>0.32458559956464533</v>
      </c>
      <c r="M22">
        <v>4.4251779045570458</v>
      </c>
      <c r="N22">
        <v>0.29235294698452102</v>
      </c>
      <c r="O22">
        <v>4.9750226216391384</v>
      </c>
      <c r="P22">
        <v>0.32381301933298251</v>
      </c>
      <c r="Q22">
        <v>5.11151720386676</v>
      </c>
      <c r="R22">
        <v>0.33302022805452502</v>
      </c>
      <c r="S22">
        <v>4.9033764835409404</v>
      </c>
      <c r="T22">
        <v>0.32538445585396752</v>
      </c>
      <c r="U22">
        <v>4.9221242318217495</v>
      </c>
      <c r="V22">
        <v>0.3190603202993893</v>
      </c>
      <c r="W22">
        <v>4.9736860217936583</v>
      </c>
      <c r="X22">
        <v>0.32083573051366193</v>
      </c>
      <c r="Y22">
        <v>4.8934943945081564</v>
      </c>
      <c r="Z22">
        <v>0.31696129890073249</v>
      </c>
      <c r="AA22">
        <v>4.8944409441377958</v>
      </c>
      <c r="AB22">
        <v>0.31654271025461139</v>
      </c>
    </row>
    <row r="23" spans="5:28">
      <c r="E23">
        <v>5.3795031727294678</v>
      </c>
      <c r="F23">
        <v>0.33894587331859927</v>
      </c>
      <c r="I23">
        <v>4.5741976049784583</v>
      </c>
      <c r="J23">
        <v>0.30478679271477516</v>
      </c>
      <c r="K23">
        <v>4.8447326227585288</v>
      </c>
      <c r="L23">
        <v>0.32453102989786475</v>
      </c>
      <c r="M23">
        <v>4.4726156285130951</v>
      </c>
      <c r="N23">
        <v>0.2934744127974625</v>
      </c>
      <c r="O23">
        <v>5.0100288287581911</v>
      </c>
      <c r="P23">
        <v>0.32477203585730069</v>
      </c>
      <c r="Q23">
        <v>5.1515124942343338</v>
      </c>
      <c r="R23">
        <v>0.33379933553675123</v>
      </c>
      <c r="S23">
        <v>4.9912380819532389</v>
      </c>
      <c r="T23">
        <v>0.32546104252392483</v>
      </c>
      <c r="U23">
        <v>4.9772440594016736</v>
      </c>
      <c r="V23">
        <v>0.31966948574657084</v>
      </c>
      <c r="W23">
        <v>5.0146181201039681</v>
      </c>
      <c r="X23">
        <v>0.32174315302844825</v>
      </c>
      <c r="Y23">
        <v>4.9589795330251674</v>
      </c>
      <c r="Z23">
        <v>0.31756618023834016</v>
      </c>
      <c r="AA23">
        <v>4.948886380809407</v>
      </c>
      <c r="AB23">
        <v>0.3168955950757999</v>
      </c>
    </row>
    <row r="24" spans="5:28">
      <c r="E24">
        <v>5.4539523632000986</v>
      </c>
      <c r="F24">
        <v>0.3413950655068656</v>
      </c>
      <c r="I24">
        <v>4.6541051889436975</v>
      </c>
      <c r="J24">
        <v>0.30551859017925026</v>
      </c>
      <c r="K24">
        <v>4.9691233763351175</v>
      </c>
      <c r="L24">
        <v>0.3250559365957254</v>
      </c>
      <c r="M24">
        <v>4.5240751612745376</v>
      </c>
      <c r="N24">
        <v>0.2950341889302705</v>
      </c>
      <c r="O24">
        <v>5.048002602181934</v>
      </c>
      <c r="P24">
        <v>0.32605416572838219</v>
      </c>
      <c r="Q24">
        <v>5.1948998553474937</v>
      </c>
      <c r="R24">
        <v>0.33493317227768382</v>
      </c>
      <c r="S24">
        <v>5.0865673626990873</v>
      </c>
      <c r="T24">
        <v>0.32602833306877388</v>
      </c>
      <c r="U24">
        <v>5.0370425152028817</v>
      </c>
      <c r="V24">
        <v>0.32071676656302961</v>
      </c>
      <c r="W24">
        <v>5.059021237605589</v>
      </c>
      <c r="X24">
        <v>0.32301745551841776</v>
      </c>
      <c r="Y24">
        <v>5.0300242764558885</v>
      </c>
      <c r="Z24">
        <v>0.31867309684311385</v>
      </c>
      <c r="AA24">
        <v>5.0079557866882505</v>
      </c>
      <c r="AB24">
        <v>0.31763640221721789</v>
      </c>
    </row>
    <row r="25" spans="5:28">
      <c r="E25">
        <v>5.5292703802566985</v>
      </c>
      <c r="F25">
        <v>0.34384873774357505</v>
      </c>
      <c r="I25">
        <v>4.7371991425986693</v>
      </c>
      <c r="J25">
        <v>0.30670659926557342</v>
      </c>
      <c r="K25">
        <v>5.0984798522936314</v>
      </c>
      <c r="L25">
        <v>0.32614014778819955</v>
      </c>
      <c r="M25">
        <v>4.5775789418561912</v>
      </c>
      <c r="N25">
        <v>0.29697233406089374</v>
      </c>
      <c r="O25">
        <v>5.0874846310936315</v>
      </c>
      <c r="P25">
        <v>0.32761013741430811</v>
      </c>
      <c r="Q25">
        <v>5.2400119352505756</v>
      </c>
      <c r="R25">
        <v>0.33637816556723171</v>
      </c>
      <c r="S25">
        <v>5.1857008749807001</v>
      </c>
      <c r="T25">
        <v>0.32706452683101628</v>
      </c>
      <c r="U25">
        <v>5.0992215781042933</v>
      </c>
      <c r="V25">
        <v>0.32216191633431096</v>
      </c>
      <c r="W25">
        <v>5.105188987394488</v>
      </c>
      <c r="X25">
        <v>0.32460966725351814</v>
      </c>
      <c r="Y25">
        <v>5.1038984151526288</v>
      </c>
      <c r="Z25">
        <v>0.3202395105306981</v>
      </c>
      <c r="AA25">
        <v>5.0693791576329055</v>
      </c>
      <c r="AB25">
        <v>0.3187366628758701</v>
      </c>
    </row>
    <row r="26" spans="5:28">
      <c r="E26">
        <v>5.6054673631584278</v>
      </c>
      <c r="F26">
        <v>0.34630689822360661</v>
      </c>
      <c r="I26">
        <v>4.8202862119040386</v>
      </c>
      <c r="J26">
        <v>0.3083051654508005</v>
      </c>
      <c r="K26">
        <v>5.2278309538069303</v>
      </c>
      <c r="L26">
        <v>0.32774199784719305</v>
      </c>
      <c r="M26">
        <v>4.6310708499755675</v>
      </c>
      <c r="N26">
        <v>0.29921436635888671</v>
      </c>
      <c r="O26">
        <v>5.1269576432639834</v>
      </c>
      <c r="P26">
        <v>0.32938015579578722</v>
      </c>
      <c r="Q26">
        <v>5.2851151020120479</v>
      </c>
      <c r="R26">
        <v>0.33807878512363915</v>
      </c>
      <c r="S26">
        <v>5.2848289735158076</v>
      </c>
      <c r="T26">
        <v>0.32852980346547322</v>
      </c>
      <c r="U26">
        <v>5.1613917415890276</v>
      </c>
      <c r="V26">
        <v>0.32394939876515388</v>
      </c>
      <c r="W26">
        <v>5.1513471687374501</v>
      </c>
      <c r="X26">
        <v>0.32645860042969205</v>
      </c>
      <c r="Y26">
        <v>5.1777630073943657</v>
      </c>
      <c r="Z26">
        <v>0.32220522490153403</v>
      </c>
      <c r="AA26">
        <v>5.1307960279445926</v>
      </c>
      <c r="AB26">
        <v>0.32015409465167788</v>
      </c>
    </row>
    <row r="27" spans="5:28">
      <c r="E27">
        <v>5.6825535694902154</v>
      </c>
      <c r="F27">
        <v>0.34876955515682972</v>
      </c>
      <c r="I27">
        <v>4.900173407382165</v>
      </c>
      <c r="J27">
        <v>0.31025285673291936</v>
      </c>
      <c r="K27">
        <v>5.3522057905847928</v>
      </c>
      <c r="L27">
        <v>0.32979992857326657</v>
      </c>
      <c r="M27">
        <v>4.6824952216022471</v>
      </c>
      <c r="N27">
        <v>0.30167412578038366</v>
      </c>
      <c r="O27">
        <v>5.1649047129720032</v>
      </c>
      <c r="P27">
        <v>0.33129620005905702</v>
      </c>
      <c r="Q27">
        <v>5.3284760662274149</v>
      </c>
      <c r="R27">
        <v>0.3399696770910719</v>
      </c>
      <c r="S27">
        <v>5.3801422210693843</v>
      </c>
      <c r="T27">
        <v>0.3303678532128192</v>
      </c>
      <c r="U27">
        <v>5.2211638411397958</v>
      </c>
      <c r="V27">
        <v>0.3260105219081727</v>
      </c>
      <c r="W27">
        <v>5.1957219486112729</v>
      </c>
      <c r="X27">
        <v>0.32849320158187278</v>
      </c>
      <c r="Y27">
        <v>5.2487794783249919</v>
      </c>
      <c r="Z27">
        <v>0.32449469865473568</v>
      </c>
      <c r="AA27">
        <v>5.1898461817402115</v>
      </c>
      <c r="AB27">
        <v>0.3218342264364018</v>
      </c>
    </row>
    <row r="28" spans="5:28">
      <c r="E28">
        <v>5.7605393765436386</v>
      </c>
      <c r="F28">
        <v>0.35123671676813073</v>
      </c>
      <c r="I28">
        <v>4.9737907089120794</v>
      </c>
      <c r="J28">
        <v>0.3124748244282361</v>
      </c>
      <c r="K28">
        <v>5.4668247074000575</v>
      </c>
      <c r="L28">
        <v>0.33223485484271809</v>
      </c>
      <c r="M28">
        <v>4.7298758469737363</v>
      </c>
      <c r="N28">
        <v>0.3042570851502655</v>
      </c>
      <c r="O28">
        <v>5.1998675556097735</v>
      </c>
      <c r="P28">
        <v>0.33328463769761008</v>
      </c>
      <c r="Q28">
        <v>5.3684284903589896</v>
      </c>
      <c r="R28">
        <v>0.34197817555164584</v>
      </c>
      <c r="S28">
        <v>5.4679777829902303</v>
      </c>
      <c r="T28">
        <v>0.33250804085205377</v>
      </c>
      <c r="U28">
        <v>5.2762408684914401</v>
      </c>
      <c r="V28">
        <v>0.32826607795687252</v>
      </c>
      <c r="W28">
        <v>5.2366080291110668</v>
      </c>
      <c r="X28">
        <v>0.3306352821287995</v>
      </c>
      <c r="Y28">
        <v>5.3142187047931362</v>
      </c>
      <c r="Z28">
        <v>0.32701994859791922</v>
      </c>
      <c r="AA28">
        <v>5.2442603547251041</v>
      </c>
      <c r="AB28">
        <v>0.32371249170778366</v>
      </c>
    </row>
    <row r="29" spans="5:28">
      <c r="E29">
        <v>5.8394352827138922</v>
      </c>
      <c r="F29">
        <v>0.35370839129744125</v>
      </c>
      <c r="I29">
        <v>5.0383090448810464</v>
      </c>
      <c r="J29">
        <v>0.31488567956431346</v>
      </c>
      <c r="K29">
        <v>5.5672829635585419</v>
      </c>
      <c r="L29">
        <v>0.33495320380453486</v>
      </c>
      <c r="M29">
        <v>4.7713919152283699</v>
      </c>
      <c r="N29">
        <v>0.30686398278848803</v>
      </c>
      <c r="O29">
        <v>5.2305025687421134</v>
      </c>
      <c r="P29">
        <v>0.33526905416812552</v>
      </c>
      <c r="Q29">
        <v>5.4034370251529733</v>
      </c>
      <c r="R29">
        <v>0.34402709503590007</v>
      </c>
      <c r="S29">
        <v>5.5449601878924808</v>
      </c>
      <c r="T29">
        <v>0.33486812017243228</v>
      </c>
      <c r="U29">
        <v>5.324506244370391</v>
      </c>
      <c r="V29">
        <v>0.33062938715723206</v>
      </c>
      <c r="W29">
        <v>5.2724341810924047</v>
      </c>
      <c r="X29">
        <v>0.33280252311634645</v>
      </c>
      <c r="Y29">
        <v>5.3715658940243713</v>
      </c>
      <c r="Z29">
        <v>0.32968393079194458</v>
      </c>
      <c r="AA29">
        <v>5.2919474407472817</v>
      </c>
      <c r="AB29">
        <v>0.32571670978478756</v>
      </c>
    </row>
    <row r="30" spans="5:28">
      <c r="E30">
        <v>5.9192519089130879</v>
      </c>
      <c r="F30">
        <v>0.35618458699976552</v>
      </c>
      <c r="I30">
        <v>5.0912490118200777</v>
      </c>
      <c r="J30">
        <v>0.31739277433029522</v>
      </c>
      <c r="K30">
        <v>5.6497200046137159</v>
      </c>
      <c r="L30">
        <v>0.337850510832582</v>
      </c>
      <c r="M30">
        <v>4.8054479871456017</v>
      </c>
      <c r="N30">
        <v>0.30939463708077924</v>
      </c>
      <c r="O30">
        <v>5.2556324659946601</v>
      </c>
      <c r="P30">
        <v>0.33717318945851493</v>
      </c>
      <c r="Q30">
        <v>5.4321563122502452</v>
      </c>
      <c r="R30">
        <v>0.34603769671710205</v>
      </c>
      <c r="S30">
        <v>5.60813104512797</v>
      </c>
      <c r="T30">
        <v>0.33735739464922027</v>
      </c>
      <c r="U30">
        <v>5.3641051574491545</v>
      </c>
      <c r="V30">
        <v>0.33300962886204066</v>
      </c>
      <c r="W30">
        <v>5.3018236256261799</v>
      </c>
      <c r="X30">
        <v>0.33491163868876495</v>
      </c>
      <c r="Y30">
        <v>5.418617225697214</v>
      </c>
      <c r="Z30">
        <v>0.3323842698950738</v>
      </c>
      <c r="AA30">
        <v>5.3310748518341358</v>
      </c>
      <c r="AB30">
        <v>0.32776985969069267</v>
      </c>
    </row>
    <row r="31" spans="5:28">
      <c r="E31">
        <v>6.0000000000000231</v>
      </c>
      <c r="F31">
        <v>0.35866531214520747</v>
      </c>
      <c r="I31">
        <v>5.1305761564887815</v>
      </c>
      <c r="J31">
        <v>0.31989976248031959</v>
      </c>
      <c r="K31">
        <v>5.7109678213090538</v>
      </c>
      <c r="L31">
        <v>0.34081543404260006</v>
      </c>
      <c r="M31">
        <v>4.8307353069805172</v>
      </c>
      <c r="N31">
        <v>0.31175179640189382</v>
      </c>
      <c r="O31">
        <v>5.2742915195090063</v>
      </c>
      <c r="P31">
        <v>0.33892386871742008</v>
      </c>
      <c r="Q31">
        <v>5.4534826855536185</v>
      </c>
      <c r="R31">
        <v>0.34793271430020156</v>
      </c>
      <c r="S31">
        <v>5.6550627340797632</v>
      </c>
      <c r="T31">
        <v>0.33988020286027598</v>
      </c>
      <c r="U31">
        <v>5.3935158437054405</v>
      </c>
      <c r="V31">
        <v>0.33531533171743749</v>
      </c>
      <c r="W31">
        <v>5.3236469428407514</v>
      </c>
      <c r="X31">
        <v>0.33688157671741259</v>
      </c>
      <c r="Y31">
        <v>5.4535645435221678</v>
      </c>
      <c r="Z31">
        <v>0.33501719338994118</v>
      </c>
      <c r="AA31">
        <v>5.3601389435205062</v>
      </c>
      <c r="AB31">
        <v>0.32979304002603488</v>
      </c>
    </row>
    <row r="32" spans="5:28">
      <c r="E32">
        <v>6</v>
      </c>
      <c r="F32">
        <v>0.35866531214520675</v>
      </c>
      <c r="I32">
        <v>5.154779158772457</v>
      </c>
      <c r="J32">
        <v>0.3223103018657163</v>
      </c>
      <c r="K32">
        <v>5.7486726943971256</v>
      </c>
      <c r="L32">
        <v>0.34373403309837625</v>
      </c>
      <c r="M32">
        <v>4.8462820972131535</v>
      </c>
      <c r="N32">
        <v>0.31384487644103137</v>
      </c>
      <c r="O32">
        <v>5.285762672322714</v>
      </c>
      <c r="P32">
        <v>0.34045381432271343</v>
      </c>
      <c r="Q32">
        <v>5.4665965844970135</v>
      </c>
      <c r="R32">
        <v>0.34963932332221814</v>
      </c>
      <c r="S32">
        <v>5.6839516962610386</v>
      </c>
      <c r="T32">
        <v>0.34233959470085573</v>
      </c>
      <c r="U32">
        <v>5.4116080669601221</v>
      </c>
      <c r="V32">
        <v>0.33745788885574257</v>
      </c>
      <c r="W32">
        <v>5.3370654748942181</v>
      </c>
      <c r="X32">
        <v>0.33863663358860241</v>
      </c>
      <c r="Y32">
        <v>5.4750648416739018</v>
      </c>
      <c r="Z32">
        <v>0.33748151950319955</v>
      </c>
      <c r="AA32">
        <v>5.3780227990622134</v>
      </c>
      <c r="AB32">
        <v>0.33170850110513944</v>
      </c>
    </row>
    <row r="33" spans="5:28">
      <c r="E33" t="s">
        <v>0</v>
      </c>
      <c r="F33" t="s">
        <v>0</v>
      </c>
      <c r="I33">
        <v>5.162927910866542</v>
      </c>
      <c r="J33">
        <v>0.3245317568097506</v>
      </c>
      <c r="K33">
        <v>5.7613856467502913</v>
      </c>
      <c r="L33">
        <v>0.34649414787496624</v>
      </c>
      <c r="M33">
        <v>4.8514909034136098</v>
      </c>
      <c r="N33">
        <v>0.31559344130610079</v>
      </c>
      <c r="O33">
        <v>5.2896050944662489</v>
      </c>
      <c r="P33">
        <v>0.34170423132278704</v>
      </c>
      <c r="Q33">
        <v>5.4709940492983939</v>
      </c>
      <c r="R33">
        <v>0.35109193975551312</v>
      </c>
      <c r="S33">
        <v>5.6936877450562848</v>
      </c>
      <c r="T33">
        <v>0.3446410571217689</v>
      </c>
      <c r="U33">
        <v>5.4176865532197587</v>
      </c>
      <c r="V33">
        <v>0.33935496300769086</v>
      </c>
      <c r="W33">
        <v>5.3415635551249663</v>
      </c>
      <c r="X33">
        <v>0.34010936345102183</v>
      </c>
      <c r="Y33">
        <v>5.4822918757519501</v>
      </c>
      <c r="Z33">
        <v>0.33968254556432637</v>
      </c>
      <c r="AA33">
        <v>5.3840391519201738</v>
      </c>
      <c r="AB33">
        <v>0.33344263283293946</v>
      </c>
    </row>
    <row r="34" spans="5:28">
      <c r="I34" t="s">
        <v>1</v>
      </c>
      <c r="J34" t="s">
        <v>1</v>
      </c>
      <c r="K34" t="s">
        <v>1</v>
      </c>
      <c r="L34" t="s">
        <v>1</v>
      </c>
      <c r="M34" t="s">
        <v>1</v>
      </c>
      <c r="N34" t="s">
        <v>1</v>
      </c>
      <c r="O34" t="s">
        <v>1</v>
      </c>
      <c r="P34" t="s">
        <v>1</v>
      </c>
      <c r="Q34" t="s">
        <v>1</v>
      </c>
      <c r="R34" t="s">
        <v>1</v>
      </c>
      <c r="S34" t="s">
        <v>1</v>
      </c>
      <c r="T34" t="s">
        <v>1</v>
      </c>
      <c r="U34" t="s">
        <v>1</v>
      </c>
      <c r="V34" t="s">
        <v>1</v>
      </c>
      <c r="W34" t="s">
        <v>1</v>
      </c>
      <c r="X34" t="s">
        <v>1</v>
      </c>
      <c r="Y34" t="s">
        <v>1</v>
      </c>
      <c r="Z34" t="s">
        <v>1</v>
      </c>
      <c r="AA34" t="s">
        <v>1</v>
      </c>
      <c r="AB34" t="s">
        <v>1</v>
      </c>
    </row>
  </sheetData>
  <phoneticPr fontId="6"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7AF0B-B3E1-4060-A3CD-C83649925B44}">
  <dimension ref="A1:G40"/>
  <sheetViews>
    <sheetView zoomScaleNormal="100" workbookViewId="0"/>
  </sheetViews>
  <sheetFormatPr defaultRowHeight="11.4"/>
  <sheetData>
    <row r="1" spans="1:7" ht="24" customHeight="1">
      <c r="A1" s="52" t="s">
        <v>725</v>
      </c>
      <c r="G1" s="208"/>
    </row>
    <row r="8" spans="1:7" ht="12">
      <c r="G8" s="86"/>
    </row>
    <row r="40" spans="1:4" ht="12">
      <c r="A40" s="124" t="s">
        <v>665</v>
      </c>
      <c r="B40" s="124"/>
      <c r="C40" s="124"/>
      <c r="D40" s="208"/>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U71"/>
  <sheetViews>
    <sheetView zoomScaleNormal="100" workbookViewId="0">
      <pane ySplit="2" topLeftCell="A3" activePane="bottomLeft" state="frozen"/>
      <selection pane="bottomLeft" activeCell="A3" sqref="A3:XFD3"/>
    </sheetView>
  </sheetViews>
  <sheetFormatPr defaultColWidth="9" defaultRowHeight="13.8"/>
  <cols>
    <col min="1" max="1" width="11.875" style="31" customWidth="1"/>
    <col min="2" max="2" width="18.375" style="6" bestFit="1" customWidth="1"/>
    <col min="3" max="3" width="9.125" style="22" customWidth="1"/>
    <col min="4" max="4" width="10.625" style="22" customWidth="1"/>
    <col min="5" max="5" width="17.25" style="22" customWidth="1"/>
    <col min="6" max="6" width="8.125" style="22" bestFit="1" customWidth="1"/>
    <col min="7" max="7" width="15" style="20" bestFit="1" customWidth="1"/>
    <col min="8" max="8" width="15.625" style="20" bestFit="1" customWidth="1"/>
    <col min="9" max="9" width="14" style="16" bestFit="1" customWidth="1"/>
    <col min="10" max="10" width="14.25" style="16" bestFit="1" customWidth="1"/>
    <col min="11" max="11" width="11.875" style="20" customWidth="1"/>
    <col min="12" max="12" width="10" style="20" customWidth="1"/>
    <col min="13" max="13" width="14.625" style="20" customWidth="1"/>
    <col min="14" max="14" width="40.375" style="143" bestFit="1" customWidth="1"/>
    <col min="15" max="15" width="135.25" style="144" customWidth="1"/>
    <col min="16" max="16" width="24.875" style="21" bestFit="1" customWidth="1"/>
    <col min="17" max="17" width="17.75" style="22" bestFit="1" customWidth="1"/>
    <col min="18" max="18" width="18.25" style="11" bestFit="1" customWidth="1"/>
    <col min="19" max="19" width="234.75" style="6" bestFit="1" customWidth="1"/>
    <col min="20" max="16384" width="9" style="6"/>
  </cols>
  <sheetData>
    <row r="1" spans="1:34" ht="24" customHeight="1">
      <c r="A1" s="194" t="s">
        <v>690</v>
      </c>
      <c r="C1" s="195"/>
      <c r="D1" s="195"/>
      <c r="E1" s="195"/>
      <c r="J1" s="142"/>
    </row>
    <row r="2" spans="1:34" s="150" customFormat="1" ht="55.2">
      <c r="A2" s="145" t="s">
        <v>177</v>
      </c>
      <c r="B2" s="78" t="s">
        <v>666</v>
      </c>
      <c r="C2" s="78" t="s">
        <v>672</v>
      </c>
      <c r="D2" s="78" t="s">
        <v>673</v>
      </c>
      <c r="E2" s="78" t="s">
        <v>667</v>
      </c>
      <c r="F2" s="78" t="s">
        <v>477</v>
      </c>
      <c r="G2" s="146" t="s">
        <v>178</v>
      </c>
      <c r="H2" s="146" t="s">
        <v>480</v>
      </c>
      <c r="I2" s="78" t="s">
        <v>626</v>
      </c>
      <c r="J2" s="14" t="s">
        <v>180</v>
      </c>
      <c r="K2" s="146" t="s">
        <v>668</v>
      </c>
      <c r="L2" s="146" t="s">
        <v>196</v>
      </c>
      <c r="M2" s="146" t="s">
        <v>653</v>
      </c>
      <c r="N2" s="147" t="s">
        <v>286</v>
      </c>
      <c r="O2" s="148" t="s">
        <v>179</v>
      </c>
      <c r="P2" s="149"/>
      <c r="Q2" s="149"/>
      <c r="R2" s="149"/>
      <c r="S2" s="149"/>
      <c r="T2" s="149"/>
      <c r="U2" s="149"/>
      <c r="V2" s="149"/>
      <c r="W2" s="149"/>
      <c r="X2" s="149"/>
      <c r="Y2" s="149"/>
      <c r="Z2" s="149"/>
      <c r="AA2" s="149"/>
      <c r="AB2" s="149"/>
      <c r="AC2" s="149"/>
      <c r="AD2" s="149"/>
      <c r="AE2" s="149"/>
      <c r="AF2" s="149"/>
      <c r="AG2" s="149"/>
      <c r="AH2" s="149"/>
    </row>
    <row r="3" spans="1:34" s="150" customFormat="1" ht="41.4">
      <c r="A3" s="41" t="s">
        <v>435</v>
      </c>
      <c r="B3" s="151" t="s">
        <v>207</v>
      </c>
      <c r="C3" s="151">
        <v>674537</v>
      </c>
      <c r="D3" s="151">
        <v>5516681</v>
      </c>
      <c r="E3" s="151" t="s">
        <v>479</v>
      </c>
      <c r="F3" s="152" t="s">
        <v>478</v>
      </c>
      <c r="G3" s="153">
        <v>268.3</v>
      </c>
      <c r="H3" s="153">
        <v>0.5</v>
      </c>
      <c r="I3" s="152" t="s">
        <v>596</v>
      </c>
      <c r="J3" s="151" t="s">
        <v>597</v>
      </c>
      <c r="K3" s="154">
        <v>-9999</v>
      </c>
      <c r="L3" s="154">
        <v>3.9</v>
      </c>
      <c r="M3" s="154">
        <v>0</v>
      </c>
      <c r="N3" s="155" t="s">
        <v>455</v>
      </c>
      <c r="O3" s="156" t="s">
        <v>610</v>
      </c>
      <c r="P3" s="149"/>
      <c r="Q3" s="149"/>
      <c r="R3" s="149"/>
      <c r="S3" s="149"/>
      <c r="T3" s="149"/>
      <c r="U3" s="149"/>
      <c r="V3" s="149"/>
      <c r="W3" s="149"/>
      <c r="X3" s="149"/>
      <c r="Y3" s="149"/>
      <c r="Z3" s="149"/>
      <c r="AA3" s="149"/>
      <c r="AB3" s="149"/>
      <c r="AC3" s="149"/>
      <c r="AD3" s="149"/>
      <c r="AE3" s="149"/>
      <c r="AF3" s="149"/>
      <c r="AG3" s="149"/>
      <c r="AH3" s="149"/>
    </row>
    <row r="4" spans="1:34" s="150" customFormat="1" ht="27.6">
      <c r="A4" s="41" t="s">
        <v>585</v>
      </c>
      <c r="B4" s="151" t="s">
        <v>207</v>
      </c>
      <c r="C4" s="151">
        <v>674320</v>
      </c>
      <c r="D4" s="151">
        <v>5517056</v>
      </c>
      <c r="E4" s="151" t="s">
        <v>479</v>
      </c>
      <c r="F4" s="152" t="s">
        <v>478</v>
      </c>
      <c r="G4" s="153">
        <v>270.67</v>
      </c>
      <c r="H4" s="153">
        <v>0.5</v>
      </c>
      <c r="I4" s="157" t="s">
        <v>612</v>
      </c>
      <c r="J4" s="151" t="s">
        <v>597</v>
      </c>
      <c r="K4" s="154">
        <v>-9999</v>
      </c>
      <c r="L4" s="154">
        <v>2.5</v>
      </c>
      <c r="M4" s="154">
        <v>0</v>
      </c>
      <c r="N4" s="155" t="s">
        <v>455</v>
      </c>
      <c r="O4" s="156" t="s">
        <v>611</v>
      </c>
      <c r="P4" s="149"/>
      <c r="Q4" s="149"/>
      <c r="R4" s="149"/>
      <c r="S4" s="149"/>
      <c r="T4" s="149"/>
      <c r="U4" s="149"/>
      <c r="V4" s="149"/>
      <c r="W4" s="149"/>
      <c r="X4" s="149"/>
      <c r="Y4" s="149"/>
      <c r="Z4" s="149"/>
      <c r="AA4" s="149"/>
      <c r="AB4" s="149"/>
      <c r="AC4" s="149"/>
      <c r="AD4" s="149"/>
      <c r="AE4" s="149"/>
      <c r="AF4" s="149"/>
      <c r="AG4" s="149"/>
      <c r="AH4" s="149"/>
    </row>
    <row r="5" spans="1:34" s="150" customFormat="1" ht="27.6">
      <c r="A5" s="41" t="s">
        <v>440</v>
      </c>
      <c r="B5" s="151" t="s">
        <v>207</v>
      </c>
      <c r="C5" s="151">
        <v>674141</v>
      </c>
      <c r="D5" s="151">
        <v>5516865</v>
      </c>
      <c r="E5" s="151" t="s">
        <v>479</v>
      </c>
      <c r="F5" s="152" t="s">
        <v>478</v>
      </c>
      <c r="G5" s="153">
        <v>265.43</v>
      </c>
      <c r="H5" s="153">
        <v>0.5</v>
      </c>
      <c r="I5" s="152" t="s">
        <v>481</v>
      </c>
      <c r="J5" s="151" t="s">
        <v>300</v>
      </c>
      <c r="K5" s="154">
        <v>-9999</v>
      </c>
      <c r="L5" s="154">
        <v>1</v>
      </c>
      <c r="M5" s="154">
        <v>0</v>
      </c>
      <c r="N5" s="155" t="s">
        <v>455</v>
      </c>
      <c r="O5" s="156" t="s">
        <v>613</v>
      </c>
      <c r="P5" s="149"/>
      <c r="Q5" s="149"/>
      <c r="R5" s="149"/>
      <c r="S5" s="149"/>
      <c r="T5" s="149"/>
      <c r="U5" s="149"/>
      <c r="V5" s="149"/>
      <c r="W5" s="149"/>
      <c r="X5" s="149"/>
      <c r="Y5" s="149"/>
      <c r="Z5" s="149"/>
      <c r="AA5" s="149"/>
      <c r="AB5" s="149"/>
      <c r="AC5" s="149"/>
      <c r="AD5" s="149"/>
      <c r="AE5" s="149"/>
      <c r="AF5" s="149"/>
      <c r="AG5" s="149"/>
      <c r="AH5" s="149"/>
    </row>
    <row r="6" spans="1:34" s="5" customFormat="1" ht="27.6">
      <c r="A6" s="41" t="s">
        <v>249</v>
      </c>
      <c r="B6" s="62" t="s">
        <v>207</v>
      </c>
      <c r="C6" s="62">
        <v>638946</v>
      </c>
      <c r="D6" s="62">
        <v>5581338</v>
      </c>
      <c r="E6" s="62" t="s">
        <v>479</v>
      </c>
      <c r="F6" s="62" t="s">
        <v>478</v>
      </c>
      <c r="G6" s="85">
        <v>237</v>
      </c>
      <c r="H6" s="85">
        <v>0.5</v>
      </c>
      <c r="I6" s="62" t="s">
        <v>481</v>
      </c>
      <c r="J6" s="22" t="s">
        <v>456</v>
      </c>
      <c r="K6" s="85">
        <v>-9999</v>
      </c>
      <c r="L6" s="85">
        <v>1.7</v>
      </c>
      <c r="M6" s="85">
        <v>1.7</v>
      </c>
      <c r="N6" s="91" t="s">
        <v>424</v>
      </c>
      <c r="O6" s="150" t="s">
        <v>269</v>
      </c>
      <c r="P6" s="4"/>
      <c r="Q6" s="4"/>
      <c r="R6" s="4"/>
      <c r="S6" s="4"/>
      <c r="T6" s="4"/>
      <c r="U6" s="4"/>
      <c r="V6" s="4"/>
      <c r="W6" s="4"/>
      <c r="X6" s="4"/>
      <c r="Y6" s="4"/>
      <c r="Z6" s="4"/>
      <c r="AA6" s="4"/>
      <c r="AB6" s="4"/>
      <c r="AC6" s="4"/>
      <c r="AD6" s="4"/>
      <c r="AE6" s="4"/>
      <c r="AF6" s="4"/>
      <c r="AG6" s="4"/>
      <c r="AH6" s="4"/>
    </row>
    <row r="7" spans="1:34" s="5" customFormat="1">
      <c r="A7" s="41" t="s">
        <v>250</v>
      </c>
      <c r="B7" s="62" t="s">
        <v>272</v>
      </c>
      <c r="C7" s="62">
        <v>638904</v>
      </c>
      <c r="D7" s="62">
        <v>5581385</v>
      </c>
      <c r="E7" s="62" t="s">
        <v>479</v>
      </c>
      <c r="F7" s="62" t="s">
        <v>478</v>
      </c>
      <c r="G7" s="85">
        <v>234.6</v>
      </c>
      <c r="H7" s="85">
        <v>0.5</v>
      </c>
      <c r="I7" s="62" t="s">
        <v>609</v>
      </c>
      <c r="J7" s="22" t="s">
        <v>630</v>
      </c>
      <c r="K7" s="85">
        <v>-9999</v>
      </c>
      <c r="L7" s="85">
        <v>1.2</v>
      </c>
      <c r="M7" s="85">
        <v>1.2</v>
      </c>
      <c r="N7" s="91" t="s">
        <v>287</v>
      </c>
      <c r="O7" s="158" t="s">
        <v>271</v>
      </c>
      <c r="P7" s="4"/>
      <c r="Q7" s="4"/>
      <c r="R7" s="4"/>
      <c r="S7" s="4"/>
      <c r="T7" s="4"/>
      <c r="U7" s="4"/>
      <c r="V7" s="4"/>
      <c r="W7" s="4"/>
      <c r="X7" s="4"/>
      <c r="Y7" s="4"/>
      <c r="Z7" s="4"/>
      <c r="AA7" s="4"/>
      <c r="AB7" s="4"/>
      <c r="AC7" s="4"/>
      <c r="AD7" s="4"/>
      <c r="AE7" s="4"/>
      <c r="AF7" s="4"/>
      <c r="AG7" s="4"/>
      <c r="AH7" s="4"/>
    </row>
    <row r="8" spans="1:34" s="5" customFormat="1">
      <c r="A8" s="41" t="s">
        <v>251</v>
      </c>
      <c r="B8" s="62" t="s">
        <v>207</v>
      </c>
      <c r="C8" s="62">
        <v>638915</v>
      </c>
      <c r="D8" s="62">
        <v>5581280</v>
      </c>
      <c r="E8" s="62" t="s">
        <v>479</v>
      </c>
      <c r="F8" s="62" t="s">
        <v>478</v>
      </c>
      <c r="G8" s="85">
        <v>237</v>
      </c>
      <c r="H8" s="85">
        <v>0.5</v>
      </c>
      <c r="I8" s="62" t="s">
        <v>600</v>
      </c>
      <c r="J8" s="22" t="s">
        <v>631</v>
      </c>
      <c r="K8" s="85">
        <v>-9999</v>
      </c>
      <c r="L8" s="85">
        <v>1.2</v>
      </c>
      <c r="M8" s="85">
        <v>1.2</v>
      </c>
      <c r="N8" s="91" t="s">
        <v>424</v>
      </c>
      <c r="O8" s="158" t="s">
        <v>279</v>
      </c>
      <c r="P8" s="4"/>
      <c r="Q8" s="4"/>
      <c r="R8" s="4"/>
      <c r="S8" s="4"/>
      <c r="T8" s="4"/>
      <c r="U8" s="4"/>
      <c r="V8" s="4"/>
      <c r="W8" s="4"/>
      <c r="X8" s="4"/>
      <c r="Y8" s="4"/>
      <c r="Z8" s="4"/>
      <c r="AA8" s="4"/>
      <c r="AB8" s="4"/>
      <c r="AC8" s="4"/>
      <c r="AD8" s="4"/>
      <c r="AE8" s="4"/>
      <c r="AF8" s="4"/>
      <c r="AG8" s="4"/>
      <c r="AH8" s="4"/>
    </row>
    <row r="9" spans="1:34" s="5" customFormat="1" ht="27.6">
      <c r="A9" s="41" t="s">
        <v>252</v>
      </c>
      <c r="B9" s="62" t="s">
        <v>273</v>
      </c>
      <c r="C9" s="62">
        <v>639611</v>
      </c>
      <c r="D9" s="62">
        <v>5583655</v>
      </c>
      <c r="E9" s="62" t="s">
        <v>479</v>
      </c>
      <c r="F9" s="62" t="s">
        <v>478</v>
      </c>
      <c r="G9" s="85">
        <v>237.5</v>
      </c>
      <c r="H9" s="85">
        <v>0.5</v>
      </c>
      <c r="I9" s="41" t="s">
        <v>604</v>
      </c>
      <c r="J9" s="41" t="s">
        <v>632</v>
      </c>
      <c r="K9" s="85">
        <v>-9999</v>
      </c>
      <c r="L9" s="85">
        <v>2</v>
      </c>
      <c r="M9" s="85">
        <v>1</v>
      </c>
      <c r="N9" s="91" t="s">
        <v>424</v>
      </c>
      <c r="O9" s="158" t="s">
        <v>384</v>
      </c>
      <c r="P9" s="4"/>
      <c r="Q9" s="4"/>
      <c r="R9" s="4"/>
      <c r="S9" s="4"/>
      <c r="T9" s="4"/>
      <c r="U9" s="4"/>
      <c r="V9" s="4"/>
      <c r="W9" s="4"/>
      <c r="X9" s="4"/>
      <c r="Y9" s="4"/>
      <c r="Z9" s="4"/>
      <c r="AA9" s="4"/>
      <c r="AB9" s="4"/>
      <c r="AC9" s="4"/>
      <c r="AD9" s="4"/>
      <c r="AE9" s="4"/>
      <c r="AF9" s="4"/>
      <c r="AG9" s="4"/>
      <c r="AH9" s="4"/>
    </row>
    <row r="10" spans="1:34" s="5" customFormat="1">
      <c r="A10" s="41" t="s">
        <v>253</v>
      </c>
      <c r="B10" s="62" t="s">
        <v>274</v>
      </c>
      <c r="C10" s="62">
        <v>640248</v>
      </c>
      <c r="D10" s="62">
        <v>5585309</v>
      </c>
      <c r="E10" s="62" t="s">
        <v>479</v>
      </c>
      <c r="F10" s="62" t="s">
        <v>478</v>
      </c>
      <c r="G10" s="85">
        <v>238.5</v>
      </c>
      <c r="H10" s="85">
        <v>0.5</v>
      </c>
      <c r="I10" s="62" t="s">
        <v>608</v>
      </c>
      <c r="J10" s="22" t="s">
        <v>633</v>
      </c>
      <c r="K10" s="85">
        <v>-9999</v>
      </c>
      <c r="L10" s="85">
        <v>2.5</v>
      </c>
      <c r="M10" s="85">
        <v>2.5</v>
      </c>
      <c r="N10" s="91" t="s">
        <v>424</v>
      </c>
      <c r="O10" s="158" t="s">
        <v>278</v>
      </c>
      <c r="P10" s="4"/>
      <c r="Q10" s="4"/>
      <c r="R10" s="4"/>
      <c r="S10" s="4"/>
      <c r="T10" s="4"/>
      <c r="U10" s="4"/>
      <c r="V10" s="4"/>
      <c r="W10" s="4"/>
      <c r="X10" s="4"/>
      <c r="Y10" s="4"/>
      <c r="Z10" s="4"/>
      <c r="AA10" s="4"/>
      <c r="AB10" s="4"/>
      <c r="AC10" s="4"/>
      <c r="AD10" s="4"/>
      <c r="AE10" s="4"/>
      <c r="AF10" s="4"/>
      <c r="AG10" s="4"/>
      <c r="AH10" s="4"/>
    </row>
    <row r="11" spans="1:34" s="5" customFormat="1">
      <c r="A11" s="41" t="s">
        <v>254</v>
      </c>
      <c r="B11" s="62" t="s">
        <v>207</v>
      </c>
      <c r="C11" s="62">
        <v>640158</v>
      </c>
      <c r="D11" s="62">
        <v>5585337</v>
      </c>
      <c r="E11" s="62" t="s">
        <v>479</v>
      </c>
      <c r="F11" s="62" t="s">
        <v>478</v>
      </c>
      <c r="G11" s="85">
        <v>236</v>
      </c>
      <c r="H11" s="85">
        <v>0.5</v>
      </c>
      <c r="I11" s="62" t="s">
        <v>605</v>
      </c>
      <c r="J11" s="22" t="s">
        <v>634</v>
      </c>
      <c r="K11" s="85">
        <v>-9999</v>
      </c>
      <c r="L11" s="85">
        <v>1.05</v>
      </c>
      <c r="M11" s="85">
        <v>1.05</v>
      </c>
      <c r="N11" s="91" t="s">
        <v>287</v>
      </c>
      <c r="O11" s="159" t="s">
        <v>280</v>
      </c>
      <c r="P11" s="4"/>
      <c r="Q11" s="4"/>
      <c r="R11" s="4"/>
      <c r="S11" s="4"/>
      <c r="T11" s="4"/>
      <c r="U11" s="4"/>
      <c r="V11" s="4"/>
      <c r="W11" s="4"/>
      <c r="X11" s="4"/>
      <c r="Y11" s="4"/>
      <c r="Z11" s="4"/>
      <c r="AA11" s="4"/>
      <c r="AB11" s="4"/>
      <c r="AC11" s="4"/>
      <c r="AD11" s="4"/>
      <c r="AE11" s="4"/>
      <c r="AF11" s="4"/>
      <c r="AG11" s="4"/>
      <c r="AH11" s="4"/>
    </row>
    <row r="12" spans="1:34" ht="27.6">
      <c r="A12" s="41" t="s">
        <v>255</v>
      </c>
      <c r="B12" s="62" t="s">
        <v>207</v>
      </c>
      <c r="C12" s="22">
        <v>640770</v>
      </c>
      <c r="D12" s="22">
        <v>5590534</v>
      </c>
      <c r="E12" s="62" t="s">
        <v>479</v>
      </c>
      <c r="F12" s="62" t="s">
        <v>478</v>
      </c>
      <c r="G12" s="20">
        <v>237.6</v>
      </c>
      <c r="H12" s="85">
        <v>0.5</v>
      </c>
      <c r="I12" s="16" t="s">
        <v>606</v>
      </c>
      <c r="J12" s="16" t="s">
        <v>717</v>
      </c>
      <c r="K12" s="85">
        <v>-9999</v>
      </c>
      <c r="L12" s="20">
        <v>1.85</v>
      </c>
      <c r="M12" s="20">
        <v>0</v>
      </c>
      <c r="N12" s="143" t="s">
        <v>424</v>
      </c>
      <c r="O12" s="160" t="s">
        <v>285</v>
      </c>
      <c r="P12" s="6"/>
      <c r="Q12" s="6"/>
      <c r="R12" s="6"/>
    </row>
    <row r="13" spans="1:34" s="5" customFormat="1" ht="27.6">
      <c r="A13" s="41" t="s">
        <v>256</v>
      </c>
      <c r="B13" s="62" t="s">
        <v>272</v>
      </c>
      <c r="C13" s="62">
        <v>640262</v>
      </c>
      <c r="D13" s="22">
        <v>55912229</v>
      </c>
      <c r="E13" s="62" t="s">
        <v>479</v>
      </c>
      <c r="F13" s="62" t="s">
        <v>478</v>
      </c>
      <c r="G13" s="20">
        <v>237</v>
      </c>
      <c r="H13" s="85">
        <v>0.5</v>
      </c>
      <c r="I13" s="62" t="s">
        <v>482</v>
      </c>
      <c r="J13" s="16" t="s">
        <v>635</v>
      </c>
      <c r="K13" s="85">
        <v>-9999</v>
      </c>
      <c r="L13" s="85">
        <v>0.6</v>
      </c>
      <c r="M13" s="85">
        <v>0.6</v>
      </c>
      <c r="N13" s="91" t="s">
        <v>288</v>
      </c>
      <c r="O13" s="158" t="s">
        <v>289</v>
      </c>
      <c r="P13" s="4"/>
      <c r="Q13" s="4"/>
      <c r="R13" s="4"/>
      <c r="S13" s="4"/>
      <c r="T13" s="4"/>
      <c r="U13" s="4"/>
      <c r="V13" s="4"/>
      <c r="W13" s="4"/>
      <c r="X13" s="4"/>
      <c r="Y13" s="4"/>
      <c r="Z13" s="4"/>
      <c r="AA13" s="4"/>
      <c r="AB13" s="4"/>
      <c r="AC13" s="4"/>
      <c r="AD13" s="4"/>
      <c r="AE13" s="4"/>
      <c r="AF13" s="4"/>
      <c r="AG13" s="4"/>
      <c r="AH13" s="4"/>
    </row>
    <row r="14" spans="1:34" s="5" customFormat="1" ht="27.6">
      <c r="A14" s="41" t="s">
        <v>257</v>
      </c>
      <c r="B14" s="62" t="s">
        <v>273</v>
      </c>
      <c r="C14" s="62">
        <v>673112</v>
      </c>
      <c r="D14" s="62">
        <v>5529132</v>
      </c>
      <c r="E14" s="62" t="s">
        <v>479</v>
      </c>
      <c r="F14" s="62" t="s">
        <v>478</v>
      </c>
      <c r="G14" s="85">
        <v>264</v>
      </c>
      <c r="H14" s="85">
        <v>0.5</v>
      </c>
      <c r="I14" s="62" t="s">
        <v>600</v>
      </c>
      <c r="J14" s="22" t="s">
        <v>293</v>
      </c>
      <c r="K14" s="85">
        <v>-9999</v>
      </c>
      <c r="L14" s="85">
        <v>0.8</v>
      </c>
      <c r="M14" s="85">
        <v>0.8</v>
      </c>
      <c r="N14" s="91" t="s">
        <v>424</v>
      </c>
      <c r="O14" s="158" t="s">
        <v>291</v>
      </c>
      <c r="P14" s="4"/>
      <c r="Q14" s="4"/>
      <c r="R14" s="4"/>
      <c r="S14" s="4"/>
      <c r="T14" s="4"/>
      <c r="U14" s="4"/>
      <c r="V14" s="4"/>
      <c r="W14" s="4"/>
      <c r="X14" s="4"/>
      <c r="Y14" s="4"/>
      <c r="Z14" s="4"/>
      <c r="AA14" s="4"/>
      <c r="AB14" s="4"/>
      <c r="AC14" s="4"/>
      <c r="AD14" s="4"/>
      <c r="AE14" s="4"/>
      <c r="AF14" s="4"/>
      <c r="AG14" s="4"/>
      <c r="AH14" s="4"/>
    </row>
    <row r="15" spans="1:34" s="5" customFormat="1" ht="27.6">
      <c r="A15" s="41" t="s">
        <v>258</v>
      </c>
      <c r="B15" s="62" t="s">
        <v>274</v>
      </c>
      <c r="C15" s="62">
        <v>673139</v>
      </c>
      <c r="D15" s="62">
        <v>5529125</v>
      </c>
      <c r="E15" s="62" t="s">
        <v>479</v>
      </c>
      <c r="F15" s="62" t="s">
        <v>478</v>
      </c>
      <c r="G15" s="85">
        <v>263</v>
      </c>
      <c r="H15" s="85">
        <v>0.5</v>
      </c>
      <c r="I15" s="62" t="s">
        <v>603</v>
      </c>
      <c r="J15" s="22" t="s">
        <v>293</v>
      </c>
      <c r="K15" s="85">
        <v>-9999</v>
      </c>
      <c r="L15" s="85">
        <v>0.8</v>
      </c>
      <c r="M15" s="85">
        <v>0.65</v>
      </c>
      <c r="N15" s="91" t="s">
        <v>424</v>
      </c>
      <c r="O15" s="158" t="s">
        <v>292</v>
      </c>
      <c r="P15" s="4"/>
      <c r="Q15" s="4"/>
      <c r="R15" s="4"/>
      <c r="S15" s="4"/>
      <c r="T15" s="4"/>
      <c r="U15" s="4"/>
      <c r="V15" s="4"/>
      <c r="W15" s="4"/>
      <c r="X15" s="4"/>
      <c r="Y15" s="4"/>
      <c r="Z15" s="4"/>
      <c r="AA15" s="4"/>
      <c r="AB15" s="4"/>
      <c r="AC15" s="4"/>
      <c r="AD15" s="4"/>
      <c r="AE15" s="4"/>
      <c r="AF15" s="4"/>
      <c r="AG15" s="4"/>
      <c r="AH15" s="4"/>
    </row>
    <row r="16" spans="1:34" s="5" customFormat="1" ht="41.4">
      <c r="A16" s="41" t="s">
        <v>259</v>
      </c>
      <c r="B16" s="62" t="s">
        <v>272</v>
      </c>
      <c r="C16" s="62">
        <v>680243</v>
      </c>
      <c r="D16" s="62">
        <v>5527466</v>
      </c>
      <c r="E16" s="62" t="s">
        <v>479</v>
      </c>
      <c r="F16" s="62" t="s">
        <v>478</v>
      </c>
      <c r="G16" s="85">
        <v>273.5</v>
      </c>
      <c r="H16" s="85">
        <v>0.5</v>
      </c>
      <c r="I16" s="62" t="s">
        <v>483</v>
      </c>
      <c r="J16" s="22" t="s">
        <v>300</v>
      </c>
      <c r="K16" s="85">
        <v>-9999</v>
      </c>
      <c r="L16" s="85">
        <v>10</v>
      </c>
      <c r="M16" s="85">
        <v>0</v>
      </c>
      <c r="N16" s="91" t="s">
        <v>294</v>
      </c>
      <c r="O16" s="158" t="s">
        <v>295</v>
      </c>
      <c r="P16" s="4"/>
      <c r="Q16" s="4"/>
      <c r="R16" s="4"/>
      <c r="S16" s="4"/>
      <c r="T16" s="4"/>
      <c r="U16" s="4"/>
      <c r="V16" s="4"/>
      <c r="W16" s="4"/>
      <c r="X16" s="4"/>
      <c r="Y16" s="4"/>
      <c r="Z16" s="4"/>
      <c r="AA16" s="4"/>
      <c r="AB16" s="4"/>
      <c r="AC16" s="4"/>
      <c r="AD16" s="4"/>
      <c r="AE16" s="4"/>
      <c r="AF16" s="4"/>
      <c r="AG16" s="4"/>
      <c r="AH16" s="4"/>
    </row>
    <row r="17" spans="1:34" s="5" customFormat="1" ht="41.4">
      <c r="A17" s="41" t="s">
        <v>260</v>
      </c>
      <c r="B17" s="62" t="s">
        <v>207</v>
      </c>
      <c r="C17" s="62">
        <v>680420</v>
      </c>
      <c r="D17" s="62">
        <v>5527819</v>
      </c>
      <c r="E17" s="62" t="s">
        <v>479</v>
      </c>
      <c r="F17" s="62" t="s">
        <v>478</v>
      </c>
      <c r="G17" s="85">
        <v>273</v>
      </c>
      <c r="H17" s="85">
        <v>0.5</v>
      </c>
      <c r="I17" s="62" t="s">
        <v>296</v>
      </c>
      <c r="J17" s="22" t="s">
        <v>300</v>
      </c>
      <c r="K17" s="85">
        <v>-9999</v>
      </c>
      <c r="L17" s="85">
        <v>3</v>
      </c>
      <c r="M17" s="85">
        <v>0</v>
      </c>
      <c r="N17" s="91" t="s">
        <v>424</v>
      </c>
      <c r="O17" s="158" t="s">
        <v>298</v>
      </c>
      <c r="P17" s="4"/>
      <c r="Q17" s="4"/>
      <c r="R17" s="4"/>
      <c r="S17" s="4"/>
      <c r="T17" s="4"/>
      <c r="U17" s="4"/>
      <c r="V17" s="4"/>
      <c r="W17" s="4"/>
      <c r="X17" s="4"/>
      <c r="Y17" s="4"/>
      <c r="Z17" s="4"/>
      <c r="AA17" s="4"/>
      <c r="AB17" s="4"/>
      <c r="AC17" s="4"/>
      <c r="AD17" s="4"/>
      <c r="AE17" s="4"/>
      <c r="AF17" s="4"/>
      <c r="AG17" s="4"/>
      <c r="AH17" s="4"/>
    </row>
    <row r="18" spans="1:34" s="5" customFormat="1" ht="82.8">
      <c r="A18" s="41" t="s">
        <v>261</v>
      </c>
      <c r="B18" s="62" t="s">
        <v>207</v>
      </c>
      <c r="C18" s="62">
        <v>680893</v>
      </c>
      <c r="D18" s="62">
        <v>5528397</v>
      </c>
      <c r="E18" s="62" t="s">
        <v>479</v>
      </c>
      <c r="F18" s="62" t="s">
        <v>478</v>
      </c>
      <c r="G18" s="85">
        <v>274</v>
      </c>
      <c r="H18" s="85">
        <v>0.5</v>
      </c>
      <c r="I18" s="62" t="s">
        <v>484</v>
      </c>
      <c r="J18" s="22" t="s">
        <v>300</v>
      </c>
      <c r="K18" s="85">
        <v>-9999</v>
      </c>
      <c r="L18" s="85">
        <v>5.0999999999999996</v>
      </c>
      <c r="M18" s="85">
        <v>0</v>
      </c>
      <c r="N18" s="91" t="s">
        <v>424</v>
      </c>
      <c r="O18" s="158" t="s">
        <v>299</v>
      </c>
      <c r="P18" s="4"/>
      <c r="Q18" s="4"/>
      <c r="R18" s="4"/>
      <c r="S18" s="4"/>
      <c r="T18" s="4"/>
      <c r="U18" s="4"/>
      <c r="V18" s="4"/>
      <c r="W18" s="4"/>
      <c r="X18" s="4"/>
      <c r="Y18" s="4"/>
      <c r="Z18" s="4"/>
      <c r="AA18" s="4"/>
      <c r="AB18" s="4"/>
      <c r="AC18" s="4"/>
      <c r="AD18" s="4"/>
      <c r="AE18" s="4"/>
      <c r="AF18" s="4"/>
      <c r="AG18" s="4"/>
      <c r="AH18" s="4"/>
    </row>
    <row r="19" spans="1:34" s="5" customFormat="1" ht="27.6">
      <c r="A19" s="41" t="s">
        <v>262</v>
      </c>
      <c r="B19" s="62" t="s">
        <v>207</v>
      </c>
      <c r="C19" s="62">
        <v>682021</v>
      </c>
      <c r="D19" s="62">
        <v>5526260</v>
      </c>
      <c r="E19" s="62" t="s">
        <v>479</v>
      </c>
      <c r="F19" s="62" t="s">
        <v>478</v>
      </c>
      <c r="G19" s="85">
        <v>279</v>
      </c>
      <c r="H19" s="85">
        <v>0.5</v>
      </c>
      <c r="I19" s="62" t="s">
        <v>297</v>
      </c>
      <c r="J19" s="22" t="s">
        <v>300</v>
      </c>
      <c r="K19" s="85">
        <v>-9999</v>
      </c>
      <c r="L19" s="85">
        <v>4</v>
      </c>
      <c r="M19" s="85">
        <v>0</v>
      </c>
      <c r="N19" s="91" t="s">
        <v>424</v>
      </c>
      <c r="O19" s="158" t="s">
        <v>301</v>
      </c>
      <c r="P19" s="4"/>
      <c r="Q19" s="4"/>
      <c r="R19" s="4"/>
      <c r="S19" s="4"/>
      <c r="T19" s="4"/>
      <c r="U19" s="4"/>
      <c r="V19" s="4"/>
      <c r="W19" s="4"/>
      <c r="X19" s="4"/>
      <c r="Y19" s="4"/>
      <c r="Z19" s="4"/>
      <c r="AA19" s="4"/>
      <c r="AB19" s="4"/>
      <c r="AC19" s="4"/>
      <c r="AD19" s="4"/>
      <c r="AE19" s="4"/>
      <c r="AF19" s="4"/>
      <c r="AG19" s="4"/>
      <c r="AH19" s="4"/>
    </row>
    <row r="20" spans="1:34" s="5" customFormat="1">
      <c r="A20" s="41" t="s">
        <v>263</v>
      </c>
      <c r="B20" s="62" t="s">
        <v>303</v>
      </c>
      <c r="C20" s="62">
        <v>681164</v>
      </c>
      <c r="D20" s="62">
        <v>5526167</v>
      </c>
      <c r="E20" s="62" t="s">
        <v>479</v>
      </c>
      <c r="F20" s="62" t="s">
        <v>478</v>
      </c>
      <c r="G20" s="85">
        <v>273</v>
      </c>
      <c r="H20" s="85">
        <v>0.5</v>
      </c>
      <c r="I20" s="62" t="s">
        <v>304</v>
      </c>
      <c r="J20" s="22" t="s">
        <v>305</v>
      </c>
      <c r="K20" s="85">
        <v>-9999</v>
      </c>
      <c r="L20" s="85">
        <v>1</v>
      </c>
      <c r="M20" s="85">
        <v>0</v>
      </c>
      <c r="N20" s="91" t="s">
        <v>302</v>
      </c>
      <c r="O20" s="158" t="s">
        <v>388</v>
      </c>
      <c r="P20" s="4"/>
      <c r="Q20" s="4"/>
      <c r="R20" s="4"/>
      <c r="S20" s="4"/>
      <c r="T20" s="4"/>
      <c r="U20" s="4"/>
      <c r="V20" s="4"/>
      <c r="W20" s="4"/>
      <c r="X20" s="4"/>
      <c r="Y20" s="4"/>
      <c r="Z20" s="4"/>
      <c r="AA20" s="4"/>
      <c r="AB20" s="4"/>
      <c r="AC20" s="4"/>
      <c r="AD20" s="4"/>
      <c r="AE20" s="4"/>
      <c r="AF20" s="4"/>
      <c r="AG20" s="4"/>
      <c r="AH20" s="4"/>
    </row>
    <row r="21" spans="1:34" s="5" customFormat="1" ht="41.4">
      <c r="A21" s="41" t="s">
        <v>264</v>
      </c>
      <c r="B21" s="62" t="s">
        <v>274</v>
      </c>
      <c r="C21" s="62">
        <v>680504</v>
      </c>
      <c r="D21" s="62">
        <v>5528852</v>
      </c>
      <c r="E21" s="62" t="s">
        <v>479</v>
      </c>
      <c r="F21" s="62" t="s">
        <v>478</v>
      </c>
      <c r="G21" s="85">
        <v>273.5</v>
      </c>
      <c r="H21" s="85">
        <v>0.5</v>
      </c>
      <c r="I21" s="62" t="s">
        <v>602</v>
      </c>
      <c r="J21" s="22" t="s">
        <v>293</v>
      </c>
      <c r="K21" s="85">
        <v>-9999</v>
      </c>
      <c r="L21" s="85">
        <v>1.25</v>
      </c>
      <c r="M21" s="85" t="s">
        <v>208</v>
      </c>
      <c r="N21" s="91" t="s">
        <v>424</v>
      </c>
      <c r="O21" s="158" t="s">
        <v>466</v>
      </c>
      <c r="P21" s="4"/>
      <c r="Q21" s="4"/>
      <c r="R21" s="4"/>
      <c r="S21" s="4"/>
      <c r="T21" s="4"/>
      <c r="U21" s="4"/>
      <c r="V21" s="4"/>
      <c r="W21" s="4"/>
      <c r="X21" s="4"/>
      <c r="Y21" s="4"/>
      <c r="Z21" s="4"/>
      <c r="AA21" s="4"/>
      <c r="AB21" s="4"/>
      <c r="AC21" s="4"/>
      <c r="AD21" s="4"/>
      <c r="AE21" s="4"/>
      <c r="AF21" s="4"/>
      <c r="AG21" s="4"/>
      <c r="AH21" s="4"/>
    </row>
    <row r="22" spans="1:34" s="5" customFormat="1">
      <c r="A22" s="41" t="s">
        <v>265</v>
      </c>
      <c r="B22" s="62" t="s">
        <v>303</v>
      </c>
      <c r="C22" s="62">
        <v>679613</v>
      </c>
      <c r="D22" s="62">
        <v>5529538</v>
      </c>
      <c r="E22" s="62" t="s">
        <v>479</v>
      </c>
      <c r="F22" s="62" t="s">
        <v>478</v>
      </c>
      <c r="G22" s="85">
        <v>267</v>
      </c>
      <c r="H22" s="85">
        <v>0.5</v>
      </c>
      <c r="I22" s="62" t="s">
        <v>304</v>
      </c>
      <c r="J22" s="22" t="s">
        <v>716</v>
      </c>
      <c r="K22" s="85">
        <v>-9999</v>
      </c>
      <c r="L22" s="85">
        <v>1.2</v>
      </c>
      <c r="M22" s="85">
        <v>0</v>
      </c>
      <c r="N22" s="91" t="s">
        <v>307</v>
      </c>
      <c r="O22" s="158" t="s">
        <v>308</v>
      </c>
      <c r="P22" s="4"/>
      <c r="Q22" s="4"/>
      <c r="R22" s="4"/>
      <c r="S22" s="4"/>
      <c r="T22" s="4"/>
      <c r="U22" s="4"/>
      <c r="V22" s="4"/>
      <c r="W22" s="4"/>
      <c r="X22" s="4"/>
      <c r="Y22" s="4"/>
      <c r="Z22" s="4"/>
      <c r="AA22" s="4"/>
      <c r="AB22" s="4"/>
      <c r="AC22" s="4"/>
      <c r="AD22" s="4"/>
      <c r="AE22" s="4"/>
      <c r="AF22" s="4"/>
      <c r="AG22" s="4"/>
      <c r="AH22" s="4"/>
    </row>
    <row r="23" spans="1:34" s="5" customFormat="1">
      <c r="A23" s="41" t="s">
        <v>266</v>
      </c>
      <c r="B23" s="62" t="s">
        <v>309</v>
      </c>
      <c r="C23" s="62">
        <v>678583</v>
      </c>
      <c r="D23" s="62">
        <v>5535301</v>
      </c>
      <c r="E23" s="62" t="s">
        <v>479</v>
      </c>
      <c r="F23" s="62" t="s">
        <v>478</v>
      </c>
      <c r="G23" s="85">
        <v>271</v>
      </c>
      <c r="H23" s="85">
        <v>0.5</v>
      </c>
      <c r="I23" s="62" t="s">
        <v>297</v>
      </c>
      <c r="J23" s="22" t="s">
        <v>300</v>
      </c>
      <c r="K23" s="85">
        <v>-9999</v>
      </c>
      <c r="L23" s="85">
        <v>10</v>
      </c>
      <c r="M23" s="85">
        <v>0</v>
      </c>
      <c r="N23" s="91" t="s">
        <v>455</v>
      </c>
      <c r="O23" s="158" t="s">
        <v>310</v>
      </c>
      <c r="P23" s="4"/>
      <c r="Q23" s="4"/>
      <c r="R23" s="4"/>
      <c r="S23" s="4"/>
      <c r="T23" s="4"/>
      <c r="U23" s="4"/>
      <c r="V23" s="4"/>
      <c r="W23" s="4"/>
      <c r="X23" s="4"/>
      <c r="Y23" s="4"/>
      <c r="Z23" s="4"/>
      <c r="AA23" s="4"/>
      <c r="AB23" s="4"/>
      <c r="AC23" s="4"/>
      <c r="AD23" s="4"/>
      <c r="AE23" s="4"/>
      <c r="AF23" s="4"/>
      <c r="AG23" s="4"/>
      <c r="AH23" s="4"/>
    </row>
    <row r="24" spans="1:34" s="5" customFormat="1" ht="27.6">
      <c r="A24" s="41" t="s">
        <v>267</v>
      </c>
      <c r="B24" s="62" t="s">
        <v>207</v>
      </c>
      <c r="C24" s="62">
        <v>678280</v>
      </c>
      <c r="D24" s="62">
        <v>5535394</v>
      </c>
      <c r="E24" s="62" t="s">
        <v>479</v>
      </c>
      <c r="F24" s="62" t="s">
        <v>478</v>
      </c>
      <c r="G24" s="85">
        <v>267.7</v>
      </c>
      <c r="H24" s="85">
        <v>0.5</v>
      </c>
      <c r="I24" s="62" t="s">
        <v>296</v>
      </c>
      <c r="J24" s="63" t="s">
        <v>589</v>
      </c>
      <c r="K24" s="85">
        <v>-9999</v>
      </c>
      <c r="L24" s="85">
        <v>10</v>
      </c>
      <c r="M24" s="85">
        <v>0</v>
      </c>
      <c r="N24" s="91" t="s">
        <v>455</v>
      </c>
      <c r="O24" s="158" t="s">
        <v>586</v>
      </c>
      <c r="P24" s="4"/>
      <c r="Q24" s="4"/>
      <c r="R24" s="4"/>
      <c r="S24" s="4"/>
      <c r="T24" s="4"/>
      <c r="U24" s="4"/>
      <c r="V24" s="4"/>
      <c r="W24" s="4"/>
      <c r="X24" s="4"/>
      <c r="Y24" s="4"/>
      <c r="Z24" s="4"/>
      <c r="AA24" s="4"/>
      <c r="AB24" s="4"/>
      <c r="AC24" s="4"/>
      <c r="AD24" s="4"/>
      <c r="AE24" s="4"/>
      <c r="AF24" s="4"/>
      <c r="AG24" s="4"/>
      <c r="AH24" s="4"/>
    </row>
    <row r="25" spans="1:34" s="5" customFormat="1">
      <c r="A25" s="41" t="s">
        <v>268</v>
      </c>
      <c r="B25" s="62" t="s">
        <v>303</v>
      </c>
      <c r="C25" s="62">
        <v>676514</v>
      </c>
      <c r="D25" s="62">
        <v>5535221</v>
      </c>
      <c r="E25" s="62" t="s">
        <v>479</v>
      </c>
      <c r="F25" s="62" t="s">
        <v>478</v>
      </c>
      <c r="G25" s="85">
        <v>259</v>
      </c>
      <c r="H25" s="85">
        <v>0.5</v>
      </c>
      <c r="I25" s="22" t="s">
        <v>304</v>
      </c>
      <c r="J25" s="41" t="s">
        <v>305</v>
      </c>
      <c r="K25" s="85">
        <v>-9999</v>
      </c>
      <c r="L25" s="85">
        <v>1</v>
      </c>
      <c r="M25" s="85">
        <v>0</v>
      </c>
      <c r="N25" s="91" t="s">
        <v>311</v>
      </c>
      <c r="O25" s="150" t="s">
        <v>312</v>
      </c>
      <c r="P25" s="4"/>
      <c r="Q25" s="4"/>
      <c r="R25" s="4"/>
      <c r="S25" s="4"/>
      <c r="T25" s="4"/>
      <c r="U25" s="4"/>
      <c r="V25" s="4"/>
      <c r="W25" s="4"/>
      <c r="X25" s="4"/>
      <c r="Y25" s="4"/>
      <c r="Z25" s="4"/>
      <c r="AA25" s="4"/>
      <c r="AB25" s="4"/>
      <c r="AC25" s="4"/>
      <c r="AD25" s="4"/>
      <c r="AE25" s="4"/>
      <c r="AF25" s="4"/>
      <c r="AG25" s="4"/>
    </row>
    <row r="26" spans="1:34" s="5" customFormat="1" ht="55.2">
      <c r="A26" s="41" t="s">
        <v>377</v>
      </c>
      <c r="B26" s="62" t="s">
        <v>303</v>
      </c>
      <c r="C26" s="62">
        <v>675916</v>
      </c>
      <c r="D26" s="62">
        <v>5531876</v>
      </c>
      <c r="E26" s="62" t="s">
        <v>479</v>
      </c>
      <c r="F26" s="62" t="s">
        <v>478</v>
      </c>
      <c r="G26" s="85">
        <v>266.39999999999998</v>
      </c>
      <c r="H26" s="85">
        <v>0.5</v>
      </c>
      <c r="I26" s="22" t="s">
        <v>335</v>
      </c>
      <c r="J26" s="41" t="s">
        <v>636</v>
      </c>
      <c r="K26" s="85">
        <v>-9999</v>
      </c>
      <c r="L26" s="85">
        <v>1.5</v>
      </c>
      <c r="M26" s="85">
        <v>0</v>
      </c>
      <c r="N26" s="91" t="s">
        <v>669</v>
      </c>
      <c r="O26" s="150" t="s">
        <v>342</v>
      </c>
      <c r="P26" s="4"/>
      <c r="Q26" s="4"/>
      <c r="R26" s="4"/>
      <c r="S26" s="4"/>
      <c r="T26" s="4"/>
      <c r="U26" s="4"/>
      <c r="V26" s="4"/>
      <c r="W26" s="4"/>
      <c r="X26" s="4"/>
      <c r="Y26" s="4"/>
      <c r="Z26" s="4"/>
      <c r="AA26" s="4"/>
      <c r="AB26" s="4"/>
      <c r="AC26" s="4"/>
      <c r="AD26" s="4"/>
      <c r="AE26" s="4"/>
      <c r="AF26" s="4"/>
      <c r="AG26" s="4"/>
    </row>
    <row r="27" spans="1:34" s="5" customFormat="1" ht="41.4">
      <c r="A27" s="41" t="s">
        <v>316</v>
      </c>
      <c r="B27" s="62" t="s">
        <v>207</v>
      </c>
      <c r="C27" s="62">
        <v>681513</v>
      </c>
      <c r="D27" s="62">
        <v>5530143</v>
      </c>
      <c r="E27" s="62" t="s">
        <v>479</v>
      </c>
      <c r="F27" s="62" t="s">
        <v>478</v>
      </c>
      <c r="G27" s="85">
        <v>274</v>
      </c>
      <c r="H27" s="85">
        <v>0.5</v>
      </c>
      <c r="I27" s="22" t="s">
        <v>336</v>
      </c>
      <c r="J27" s="41" t="s">
        <v>597</v>
      </c>
      <c r="K27" s="85">
        <v>-9999</v>
      </c>
      <c r="L27" s="85">
        <v>2.8</v>
      </c>
      <c r="M27" s="85">
        <v>0</v>
      </c>
      <c r="N27" s="91" t="s">
        <v>455</v>
      </c>
      <c r="O27" s="150" t="s">
        <v>357</v>
      </c>
      <c r="P27" s="4"/>
      <c r="Q27" s="4"/>
      <c r="R27" s="4"/>
      <c r="S27" s="4"/>
      <c r="T27" s="4"/>
      <c r="U27" s="4"/>
      <c r="V27" s="4"/>
      <c r="W27" s="4"/>
      <c r="X27" s="4"/>
      <c r="Y27" s="4"/>
      <c r="Z27" s="4"/>
      <c r="AA27" s="4"/>
      <c r="AB27" s="4"/>
      <c r="AC27" s="4"/>
      <c r="AD27" s="4"/>
      <c r="AE27" s="4"/>
      <c r="AF27" s="4"/>
      <c r="AG27" s="4"/>
    </row>
    <row r="28" spans="1:34" s="5" customFormat="1" ht="27.6">
      <c r="A28" s="41" t="s">
        <v>317</v>
      </c>
      <c r="B28" s="62" t="s">
        <v>207</v>
      </c>
      <c r="C28" s="62">
        <v>681771</v>
      </c>
      <c r="D28" s="62">
        <v>5529543</v>
      </c>
      <c r="E28" s="62" t="s">
        <v>479</v>
      </c>
      <c r="F28" s="62" t="s">
        <v>478</v>
      </c>
      <c r="G28" s="85">
        <v>247.5</v>
      </c>
      <c r="H28" s="85">
        <v>0.5</v>
      </c>
      <c r="I28" s="22" t="s">
        <v>270</v>
      </c>
      <c r="J28" s="41" t="s">
        <v>456</v>
      </c>
      <c r="K28" s="85">
        <v>-9999</v>
      </c>
      <c r="L28" s="85">
        <v>1.5</v>
      </c>
      <c r="M28" s="85">
        <v>0</v>
      </c>
      <c r="N28" s="91" t="s">
        <v>424</v>
      </c>
      <c r="O28" s="150" t="s">
        <v>343</v>
      </c>
      <c r="P28" s="4"/>
      <c r="Q28" s="4"/>
      <c r="R28" s="4"/>
      <c r="S28" s="4"/>
      <c r="T28" s="4"/>
      <c r="U28" s="4"/>
      <c r="V28" s="4"/>
      <c r="W28" s="4"/>
      <c r="X28" s="4"/>
      <c r="Y28" s="4"/>
      <c r="Z28" s="4"/>
      <c r="AA28" s="4"/>
      <c r="AB28" s="4"/>
      <c r="AC28" s="4"/>
      <c r="AD28" s="4"/>
      <c r="AE28" s="4"/>
      <c r="AF28" s="4"/>
      <c r="AG28" s="4"/>
    </row>
    <row r="29" spans="1:34" s="5" customFormat="1">
      <c r="A29" s="41" t="s">
        <v>318</v>
      </c>
      <c r="B29" s="62" t="s">
        <v>272</v>
      </c>
      <c r="C29" s="62">
        <v>681475</v>
      </c>
      <c r="D29" s="62">
        <v>5529414</v>
      </c>
      <c r="E29" s="62" t="s">
        <v>479</v>
      </c>
      <c r="F29" s="62" t="s">
        <v>478</v>
      </c>
      <c r="G29" s="85">
        <v>273.3</v>
      </c>
      <c r="H29" s="85">
        <v>0.5</v>
      </c>
      <c r="I29" s="22" t="s">
        <v>337</v>
      </c>
      <c r="J29" s="41" t="s">
        <v>300</v>
      </c>
      <c r="K29" s="85">
        <v>-9999</v>
      </c>
      <c r="L29" s="85">
        <v>0.1</v>
      </c>
      <c r="M29" s="85">
        <v>0.1</v>
      </c>
      <c r="N29" s="91" t="s">
        <v>344</v>
      </c>
      <c r="O29" s="150" t="s">
        <v>345</v>
      </c>
      <c r="P29" s="4"/>
      <c r="Q29" s="4"/>
      <c r="R29" s="4"/>
      <c r="S29" s="4"/>
      <c r="T29" s="4"/>
      <c r="U29" s="4"/>
      <c r="V29" s="4"/>
      <c r="W29" s="4"/>
      <c r="X29" s="4"/>
      <c r="Y29" s="4"/>
      <c r="Z29" s="4"/>
      <c r="AA29" s="4"/>
      <c r="AB29" s="4"/>
      <c r="AC29" s="4"/>
      <c r="AD29" s="4"/>
      <c r="AE29" s="4"/>
      <c r="AF29" s="4"/>
      <c r="AG29" s="4"/>
    </row>
    <row r="30" spans="1:34" s="5" customFormat="1">
      <c r="A30" s="41" t="s">
        <v>319</v>
      </c>
      <c r="B30" s="62" t="s">
        <v>272</v>
      </c>
      <c r="C30" s="62">
        <v>683791</v>
      </c>
      <c r="D30" s="62">
        <v>5532231</v>
      </c>
      <c r="E30" s="62" t="s">
        <v>479</v>
      </c>
      <c r="F30" s="62" t="s">
        <v>478</v>
      </c>
      <c r="G30" s="85">
        <v>265.89999999999998</v>
      </c>
      <c r="H30" s="85">
        <v>0.5</v>
      </c>
      <c r="I30" s="22" t="s">
        <v>607</v>
      </c>
      <c r="J30" s="41" t="s">
        <v>293</v>
      </c>
      <c r="K30" s="85">
        <v>-9999</v>
      </c>
      <c r="L30" s="85">
        <v>1.2</v>
      </c>
      <c r="M30" s="85">
        <v>-9999</v>
      </c>
      <c r="N30" s="91" t="s">
        <v>346</v>
      </c>
      <c r="O30" s="150" t="s">
        <v>347</v>
      </c>
      <c r="P30" s="4"/>
      <c r="Q30" s="4"/>
      <c r="R30" s="4"/>
      <c r="S30" s="4"/>
      <c r="T30" s="4"/>
      <c r="U30" s="4"/>
      <c r="V30" s="4"/>
      <c r="W30" s="4"/>
      <c r="X30" s="4"/>
      <c r="Y30" s="4"/>
      <c r="Z30" s="4"/>
      <c r="AA30" s="4"/>
      <c r="AB30" s="4"/>
      <c r="AC30" s="4"/>
      <c r="AD30" s="4"/>
      <c r="AE30" s="4"/>
      <c r="AF30" s="4"/>
      <c r="AG30" s="4"/>
    </row>
    <row r="31" spans="1:34" s="5" customFormat="1">
      <c r="A31" s="41" t="s">
        <v>320</v>
      </c>
      <c r="B31" s="62" t="s">
        <v>207</v>
      </c>
      <c r="C31" s="62">
        <v>684843</v>
      </c>
      <c r="D31" s="62">
        <v>5531574</v>
      </c>
      <c r="E31" s="62" t="s">
        <v>479</v>
      </c>
      <c r="F31" s="62" t="s">
        <v>478</v>
      </c>
      <c r="G31" s="85">
        <v>273.2</v>
      </c>
      <c r="H31" s="85">
        <v>0.5</v>
      </c>
      <c r="I31" s="22" t="s">
        <v>270</v>
      </c>
      <c r="J31" s="41" t="s">
        <v>456</v>
      </c>
      <c r="K31" s="85">
        <v>-9999</v>
      </c>
      <c r="L31" s="85">
        <v>2.5</v>
      </c>
      <c r="M31" s="85">
        <v>2.5</v>
      </c>
      <c r="N31" s="91" t="s">
        <v>424</v>
      </c>
      <c r="O31" s="150" t="s">
        <v>454</v>
      </c>
      <c r="P31" s="4"/>
      <c r="Q31" s="4"/>
      <c r="R31" s="4"/>
      <c r="S31" s="4"/>
      <c r="T31" s="4"/>
      <c r="U31" s="4"/>
      <c r="V31" s="4"/>
      <c r="W31" s="4"/>
      <c r="X31" s="4"/>
      <c r="Y31" s="4"/>
      <c r="Z31" s="4"/>
      <c r="AA31" s="4"/>
      <c r="AB31" s="4"/>
      <c r="AC31" s="4"/>
      <c r="AD31" s="4"/>
      <c r="AE31" s="4"/>
      <c r="AF31" s="4"/>
      <c r="AG31" s="4"/>
    </row>
    <row r="32" spans="1:34" s="5" customFormat="1" ht="27.6">
      <c r="A32" s="41" t="s">
        <v>321</v>
      </c>
      <c r="B32" s="62" t="s">
        <v>207</v>
      </c>
      <c r="C32" s="62">
        <v>690108</v>
      </c>
      <c r="D32" s="62">
        <v>5533791</v>
      </c>
      <c r="E32" s="62" t="s">
        <v>479</v>
      </c>
      <c r="F32" s="62" t="s">
        <v>478</v>
      </c>
      <c r="G32" s="85">
        <v>275.5</v>
      </c>
      <c r="H32" s="85">
        <v>0.5</v>
      </c>
      <c r="I32" s="22" t="s">
        <v>270</v>
      </c>
      <c r="J32" s="41" t="s">
        <v>300</v>
      </c>
      <c r="K32" s="85">
        <v>-9999</v>
      </c>
      <c r="L32" s="85">
        <v>2.6</v>
      </c>
      <c r="M32" s="85">
        <v>0</v>
      </c>
      <c r="N32" s="91" t="s">
        <v>455</v>
      </c>
      <c r="O32" s="150" t="s">
        <v>348</v>
      </c>
      <c r="P32" s="4"/>
      <c r="Q32" s="4"/>
      <c r="R32" s="4"/>
      <c r="S32" s="4"/>
      <c r="T32" s="4"/>
      <c r="U32" s="4"/>
      <c r="V32" s="4"/>
      <c r="W32" s="4"/>
      <c r="X32" s="4"/>
      <c r="Y32" s="4"/>
      <c r="Z32" s="4"/>
      <c r="AA32" s="4"/>
      <c r="AB32" s="4"/>
      <c r="AC32" s="4"/>
      <c r="AD32" s="4"/>
      <c r="AE32" s="4"/>
      <c r="AF32" s="4"/>
      <c r="AG32" s="4"/>
    </row>
    <row r="33" spans="1:33" s="5" customFormat="1">
      <c r="A33" s="41" t="s">
        <v>322</v>
      </c>
      <c r="B33" s="62" t="s">
        <v>272</v>
      </c>
      <c r="C33" s="62">
        <v>687920</v>
      </c>
      <c r="D33" s="62">
        <v>5530535</v>
      </c>
      <c r="E33" s="62" t="s">
        <v>479</v>
      </c>
      <c r="F33" s="62" t="s">
        <v>478</v>
      </c>
      <c r="G33" s="85">
        <v>264.89999999999998</v>
      </c>
      <c r="H33" s="85">
        <v>0.5</v>
      </c>
      <c r="I33" s="22" t="s">
        <v>591</v>
      </c>
      <c r="J33" s="41" t="s">
        <v>637</v>
      </c>
      <c r="K33" s="85">
        <v>-9999</v>
      </c>
      <c r="L33" s="85">
        <v>1.7</v>
      </c>
      <c r="M33" s="85">
        <v>1</v>
      </c>
      <c r="N33" s="91" t="s">
        <v>349</v>
      </c>
      <c r="O33" s="150" t="s">
        <v>350</v>
      </c>
      <c r="P33" s="4"/>
      <c r="Q33" s="4"/>
      <c r="R33" s="4"/>
      <c r="S33" s="4"/>
      <c r="T33" s="4"/>
      <c r="U33" s="4"/>
      <c r="V33" s="4"/>
      <c r="W33" s="4"/>
      <c r="X33" s="4"/>
      <c r="Y33" s="4"/>
      <c r="Z33" s="4"/>
      <c r="AA33" s="4"/>
      <c r="AB33" s="4"/>
      <c r="AC33" s="4"/>
      <c r="AD33" s="4"/>
      <c r="AE33" s="4"/>
      <c r="AF33" s="4"/>
      <c r="AG33" s="4"/>
    </row>
    <row r="34" spans="1:33" s="5" customFormat="1">
      <c r="A34" s="41" t="s">
        <v>323</v>
      </c>
      <c r="B34" s="62" t="s">
        <v>272</v>
      </c>
      <c r="C34" s="62">
        <v>676191</v>
      </c>
      <c r="D34" s="62">
        <v>5534160</v>
      </c>
      <c r="E34" s="62" t="s">
        <v>479</v>
      </c>
      <c r="F34" s="62" t="s">
        <v>478</v>
      </c>
      <c r="G34" s="85">
        <v>264.89999999999998</v>
      </c>
      <c r="H34" s="85">
        <v>0.5</v>
      </c>
      <c r="I34" s="22" t="s">
        <v>270</v>
      </c>
      <c r="J34" s="41" t="s">
        <v>300</v>
      </c>
      <c r="K34" s="85">
        <v>-9999</v>
      </c>
      <c r="L34" s="85">
        <v>0.15</v>
      </c>
      <c r="M34" s="85">
        <v>0</v>
      </c>
      <c r="N34" s="91" t="s">
        <v>351</v>
      </c>
      <c r="O34" s="150" t="s">
        <v>352</v>
      </c>
      <c r="P34" s="4"/>
      <c r="Q34" s="4"/>
      <c r="R34" s="4"/>
      <c r="S34" s="4"/>
      <c r="T34" s="4"/>
      <c r="U34" s="4"/>
      <c r="V34" s="4"/>
      <c r="W34" s="4"/>
      <c r="X34" s="4"/>
      <c r="Y34" s="4"/>
      <c r="Z34" s="4"/>
      <c r="AA34" s="4"/>
      <c r="AB34" s="4"/>
      <c r="AC34" s="4"/>
      <c r="AD34" s="4"/>
      <c r="AE34" s="4"/>
      <c r="AF34" s="4"/>
      <c r="AG34" s="4"/>
    </row>
    <row r="35" spans="1:33" s="5" customFormat="1" ht="27.6">
      <c r="A35" s="41" t="s">
        <v>324</v>
      </c>
      <c r="B35" s="62" t="s">
        <v>328</v>
      </c>
      <c r="C35" s="62">
        <v>662990</v>
      </c>
      <c r="D35" s="62">
        <v>5550495</v>
      </c>
      <c r="E35" s="62" t="s">
        <v>479</v>
      </c>
      <c r="F35" s="62" t="s">
        <v>478</v>
      </c>
      <c r="G35" s="85">
        <v>242</v>
      </c>
      <c r="H35" s="85">
        <v>0.5</v>
      </c>
      <c r="I35" s="22" t="s">
        <v>338</v>
      </c>
      <c r="J35" s="41" t="s">
        <v>638</v>
      </c>
      <c r="K35" s="85">
        <v>1.8</v>
      </c>
      <c r="L35" s="85">
        <v>1.8</v>
      </c>
      <c r="M35" s="85">
        <v>0</v>
      </c>
      <c r="N35" s="91" t="s">
        <v>455</v>
      </c>
      <c r="O35" s="161" t="s">
        <v>380</v>
      </c>
      <c r="P35" s="4"/>
      <c r="Q35" s="4"/>
      <c r="R35" s="4"/>
      <c r="S35" s="4"/>
      <c r="T35" s="4"/>
      <c r="U35" s="4"/>
      <c r="V35" s="4"/>
      <c r="W35" s="4"/>
      <c r="X35" s="4"/>
      <c r="Y35" s="4"/>
      <c r="Z35" s="4"/>
      <c r="AA35" s="4"/>
      <c r="AB35" s="4"/>
      <c r="AC35" s="4"/>
      <c r="AD35" s="4"/>
      <c r="AE35" s="4"/>
      <c r="AF35" s="4"/>
      <c r="AG35" s="4"/>
    </row>
    <row r="36" spans="1:33" s="5" customFormat="1" ht="41.4">
      <c r="A36" s="41" t="s">
        <v>325</v>
      </c>
      <c r="B36" s="62" t="s">
        <v>207</v>
      </c>
      <c r="C36" s="62">
        <v>639951</v>
      </c>
      <c r="D36" s="62">
        <v>5578517</v>
      </c>
      <c r="E36" s="62" t="s">
        <v>479</v>
      </c>
      <c r="F36" s="62" t="s">
        <v>478</v>
      </c>
      <c r="G36" s="85">
        <v>230.4</v>
      </c>
      <c r="H36" s="85">
        <v>0.5</v>
      </c>
      <c r="I36" s="22" t="s">
        <v>339</v>
      </c>
      <c r="J36" s="41" t="s">
        <v>639</v>
      </c>
      <c r="K36" s="85">
        <v>-9999</v>
      </c>
      <c r="L36" s="85">
        <v>5</v>
      </c>
      <c r="M36" s="85">
        <v>0</v>
      </c>
      <c r="N36" s="91" t="s">
        <v>424</v>
      </c>
      <c r="O36" s="150" t="s">
        <v>353</v>
      </c>
      <c r="P36" s="4"/>
      <c r="Q36" s="4"/>
      <c r="R36" s="4"/>
      <c r="S36" s="4"/>
      <c r="T36" s="4"/>
      <c r="U36" s="4"/>
      <c r="V36" s="4"/>
      <c r="W36" s="4"/>
      <c r="X36" s="4"/>
      <c r="Y36" s="4"/>
      <c r="Z36" s="4"/>
      <c r="AA36" s="4"/>
      <c r="AB36" s="4"/>
      <c r="AC36" s="4"/>
      <c r="AD36" s="4"/>
      <c r="AE36" s="4"/>
      <c r="AF36" s="4"/>
      <c r="AG36" s="4"/>
    </row>
    <row r="37" spans="1:33" s="5" customFormat="1" ht="27.6">
      <c r="A37" s="41" t="s">
        <v>326</v>
      </c>
      <c r="B37" s="62" t="s">
        <v>274</v>
      </c>
      <c r="C37" s="62">
        <v>619423</v>
      </c>
      <c r="D37" s="62">
        <v>5579345</v>
      </c>
      <c r="E37" s="62" t="s">
        <v>479</v>
      </c>
      <c r="F37" s="62" t="s">
        <v>478</v>
      </c>
      <c r="G37" s="85">
        <v>272.39999999999998</v>
      </c>
      <c r="H37" s="85">
        <v>0.5</v>
      </c>
      <c r="I37" s="22" t="s">
        <v>335</v>
      </c>
      <c r="J37" s="41" t="s">
        <v>640</v>
      </c>
      <c r="K37" s="85">
        <v>-9999</v>
      </c>
      <c r="L37" s="85">
        <v>2.1</v>
      </c>
      <c r="M37" s="85">
        <v>1.2</v>
      </c>
      <c r="N37" s="91" t="s">
        <v>424</v>
      </c>
      <c r="O37" s="150" t="s">
        <v>354</v>
      </c>
      <c r="P37" s="4"/>
      <c r="Q37" s="4"/>
      <c r="R37" s="4"/>
      <c r="S37" s="4"/>
      <c r="T37" s="4"/>
      <c r="U37" s="4"/>
      <c r="V37" s="4"/>
      <c r="W37" s="4"/>
      <c r="X37" s="4"/>
      <c r="Y37" s="4"/>
      <c r="Z37" s="4"/>
      <c r="AA37" s="4"/>
      <c r="AB37" s="4"/>
      <c r="AC37" s="4"/>
      <c r="AD37" s="4"/>
      <c r="AE37" s="4"/>
      <c r="AF37" s="4"/>
      <c r="AG37" s="4"/>
    </row>
    <row r="38" spans="1:33" s="5" customFormat="1" ht="27.6">
      <c r="A38" s="41" t="s">
        <v>327</v>
      </c>
      <c r="B38" s="62" t="s">
        <v>274</v>
      </c>
      <c r="C38" s="62">
        <v>617818</v>
      </c>
      <c r="D38" s="62">
        <v>5578055</v>
      </c>
      <c r="E38" s="62" t="s">
        <v>479</v>
      </c>
      <c r="F38" s="62" t="s">
        <v>478</v>
      </c>
      <c r="G38" s="85">
        <v>273</v>
      </c>
      <c r="H38" s="85">
        <v>0.5</v>
      </c>
      <c r="I38" s="22" t="s">
        <v>340</v>
      </c>
      <c r="J38" s="41" t="s">
        <v>341</v>
      </c>
      <c r="K38" s="85">
        <v>-9999</v>
      </c>
      <c r="L38" s="85">
        <v>1.2</v>
      </c>
      <c r="M38" s="85">
        <v>0</v>
      </c>
      <c r="N38" s="91" t="s">
        <v>424</v>
      </c>
      <c r="O38" s="150" t="s">
        <v>355</v>
      </c>
      <c r="P38" s="4"/>
      <c r="Q38" s="4"/>
      <c r="R38" s="4"/>
      <c r="S38" s="4"/>
      <c r="T38" s="4"/>
      <c r="U38" s="4"/>
      <c r="V38" s="4"/>
      <c r="W38" s="4"/>
      <c r="X38" s="4"/>
      <c r="Y38" s="4"/>
      <c r="Z38" s="4"/>
      <c r="AA38" s="4"/>
      <c r="AB38" s="4"/>
      <c r="AC38" s="4"/>
      <c r="AD38" s="4"/>
      <c r="AE38" s="4"/>
      <c r="AF38" s="4"/>
      <c r="AG38" s="4"/>
    </row>
    <row r="39" spans="1:33" s="41" customFormat="1" ht="41.4">
      <c r="A39" s="41" t="s">
        <v>428</v>
      </c>
      <c r="B39" s="62" t="s">
        <v>303</v>
      </c>
      <c r="C39" s="62">
        <v>674818</v>
      </c>
      <c r="D39" s="62">
        <v>5516113</v>
      </c>
      <c r="E39" s="62" t="s">
        <v>479</v>
      </c>
      <c r="F39" s="62" t="s">
        <v>478</v>
      </c>
      <c r="G39" s="85">
        <v>272.39999999999998</v>
      </c>
      <c r="H39" s="85">
        <v>0.5</v>
      </c>
      <c r="I39" s="22" t="s">
        <v>601</v>
      </c>
      <c r="J39" s="41" t="s">
        <v>457</v>
      </c>
      <c r="K39" s="85">
        <v>-9999</v>
      </c>
      <c r="L39" s="85">
        <v>1.1000000000000001</v>
      </c>
      <c r="M39" s="85">
        <v>1.1000000000000001</v>
      </c>
      <c r="N39" s="91" t="s">
        <v>455</v>
      </c>
      <c r="O39" s="162" t="s">
        <v>598</v>
      </c>
    </row>
    <row r="40" spans="1:33" s="5" customFormat="1">
      <c r="A40" s="41" t="s">
        <v>430</v>
      </c>
      <c r="B40" s="62" t="s">
        <v>429</v>
      </c>
      <c r="C40" s="62">
        <v>674411</v>
      </c>
      <c r="D40" s="62">
        <v>5516055</v>
      </c>
      <c r="E40" s="62" t="s">
        <v>479</v>
      </c>
      <c r="F40" s="62" t="s">
        <v>478</v>
      </c>
      <c r="G40" s="85">
        <v>270.7</v>
      </c>
      <c r="H40" s="85">
        <v>0.5</v>
      </c>
      <c r="I40" s="22" t="s">
        <v>270</v>
      </c>
      <c r="J40" s="41" t="s">
        <v>456</v>
      </c>
      <c r="K40" s="85">
        <v>-9999</v>
      </c>
      <c r="L40" s="85">
        <v>0.5</v>
      </c>
      <c r="M40" s="85">
        <v>0</v>
      </c>
      <c r="N40" s="91" t="s">
        <v>458</v>
      </c>
      <c r="O40" s="150" t="s">
        <v>459</v>
      </c>
      <c r="P40" s="4"/>
      <c r="Q40" s="4"/>
      <c r="R40" s="4"/>
      <c r="S40" s="4"/>
      <c r="T40" s="4"/>
      <c r="U40" s="4"/>
      <c r="V40" s="4"/>
      <c r="W40" s="4"/>
      <c r="X40" s="4"/>
      <c r="Y40" s="4"/>
      <c r="Z40" s="4"/>
      <c r="AA40" s="4"/>
      <c r="AB40" s="4"/>
      <c r="AC40" s="4"/>
      <c r="AD40" s="4"/>
      <c r="AE40" s="4"/>
      <c r="AF40" s="4"/>
      <c r="AG40" s="4"/>
    </row>
    <row r="41" spans="1:33" s="5" customFormat="1" ht="27.6">
      <c r="A41" s="41" t="s">
        <v>431</v>
      </c>
      <c r="B41" s="62" t="s">
        <v>429</v>
      </c>
      <c r="C41" s="62">
        <v>674070</v>
      </c>
      <c r="D41" s="62">
        <v>5517033</v>
      </c>
      <c r="E41" s="62" t="s">
        <v>479</v>
      </c>
      <c r="F41" s="62" t="s">
        <v>478</v>
      </c>
      <c r="G41" s="85">
        <v>266.39999999999998</v>
      </c>
      <c r="H41" s="85">
        <v>0.5</v>
      </c>
      <c r="I41" s="22" t="s">
        <v>337</v>
      </c>
      <c r="J41" s="41" t="s">
        <v>293</v>
      </c>
      <c r="K41" s="85">
        <v>-9999</v>
      </c>
      <c r="L41" s="85">
        <v>0.6</v>
      </c>
      <c r="M41" s="85">
        <v>0.3</v>
      </c>
      <c r="N41" s="91" t="s">
        <v>460</v>
      </c>
      <c r="O41" s="150" t="s">
        <v>461</v>
      </c>
      <c r="P41" s="4"/>
      <c r="Q41" s="4"/>
      <c r="R41" s="4"/>
      <c r="S41" s="4"/>
      <c r="T41" s="4"/>
      <c r="U41" s="4"/>
      <c r="V41" s="4"/>
      <c r="W41" s="4"/>
      <c r="X41" s="4"/>
      <c r="Y41" s="4"/>
      <c r="Z41" s="4"/>
      <c r="AA41" s="4"/>
      <c r="AB41" s="4"/>
      <c r="AC41" s="4"/>
      <c r="AD41" s="4"/>
      <c r="AE41" s="4"/>
      <c r="AF41" s="4"/>
      <c r="AG41" s="4"/>
    </row>
    <row r="42" spans="1:33" s="5" customFormat="1" ht="41.4">
      <c r="A42" s="41" t="s">
        <v>432</v>
      </c>
      <c r="B42" s="62" t="s">
        <v>207</v>
      </c>
      <c r="C42" s="62">
        <v>675293</v>
      </c>
      <c r="D42" s="62">
        <v>5518952</v>
      </c>
      <c r="E42" s="62" t="s">
        <v>479</v>
      </c>
      <c r="F42" s="62" t="s">
        <v>478</v>
      </c>
      <c r="G42" s="85">
        <v>271.39999999999998</v>
      </c>
      <c r="H42" s="85">
        <v>0.5</v>
      </c>
      <c r="I42" s="22" t="s">
        <v>600</v>
      </c>
      <c r="J42" s="41" t="s">
        <v>641</v>
      </c>
      <c r="K42" s="85">
        <v>-9999</v>
      </c>
      <c r="L42" s="85">
        <v>1.1000000000000001</v>
      </c>
      <c r="M42" s="85">
        <v>0</v>
      </c>
      <c r="N42" s="91" t="s">
        <v>455</v>
      </c>
      <c r="O42" s="150" t="s">
        <v>462</v>
      </c>
      <c r="P42" s="4"/>
      <c r="Q42" s="4"/>
      <c r="R42" s="4"/>
      <c r="S42" s="4"/>
      <c r="T42" s="4"/>
      <c r="U42" s="4"/>
      <c r="V42" s="4"/>
      <c r="W42" s="4"/>
      <c r="X42" s="4"/>
      <c r="Y42" s="4"/>
      <c r="Z42" s="4"/>
      <c r="AA42" s="4"/>
      <c r="AB42" s="4"/>
      <c r="AC42" s="4"/>
      <c r="AD42" s="4"/>
      <c r="AE42" s="4"/>
      <c r="AF42" s="4"/>
      <c r="AG42" s="4"/>
    </row>
    <row r="43" spans="1:33" s="5" customFormat="1" ht="27.6">
      <c r="A43" s="41" t="s">
        <v>433</v>
      </c>
      <c r="B43" s="62" t="s">
        <v>207</v>
      </c>
      <c r="C43" s="62">
        <v>675780</v>
      </c>
      <c r="D43" s="62">
        <v>5520573</v>
      </c>
      <c r="E43" s="62" t="s">
        <v>479</v>
      </c>
      <c r="F43" s="62" t="s">
        <v>478</v>
      </c>
      <c r="G43" s="85">
        <v>269.7</v>
      </c>
      <c r="H43" s="85">
        <v>0.5</v>
      </c>
      <c r="I43" s="22" t="s">
        <v>414</v>
      </c>
      <c r="J43" s="41" t="s">
        <v>293</v>
      </c>
      <c r="K43" s="85">
        <v>-9999</v>
      </c>
      <c r="L43" s="85">
        <v>10</v>
      </c>
      <c r="M43" s="85">
        <v>0</v>
      </c>
      <c r="N43" s="91" t="s">
        <v>455</v>
      </c>
      <c r="O43" s="150" t="s">
        <v>465</v>
      </c>
      <c r="P43" s="4"/>
      <c r="Q43" s="4"/>
      <c r="R43" s="4"/>
      <c r="S43" s="4"/>
      <c r="T43" s="4"/>
      <c r="U43" s="4"/>
      <c r="V43" s="4"/>
      <c r="W43" s="4"/>
      <c r="X43" s="4"/>
      <c r="Y43" s="4"/>
      <c r="Z43" s="4"/>
      <c r="AA43" s="4"/>
      <c r="AB43" s="4"/>
      <c r="AC43" s="4"/>
      <c r="AD43" s="4"/>
      <c r="AE43" s="4"/>
      <c r="AF43" s="4"/>
      <c r="AG43" s="4"/>
    </row>
    <row r="44" spans="1:33" s="5" customFormat="1" ht="27.6">
      <c r="A44" s="41" t="s">
        <v>434</v>
      </c>
      <c r="B44" s="62" t="s">
        <v>207</v>
      </c>
      <c r="C44" s="62">
        <v>675763</v>
      </c>
      <c r="D44" s="62">
        <v>5520731</v>
      </c>
      <c r="E44" s="62" t="s">
        <v>479</v>
      </c>
      <c r="F44" s="62" t="s">
        <v>478</v>
      </c>
      <c r="G44" s="85">
        <v>268.39999999999998</v>
      </c>
      <c r="H44" s="85">
        <v>0.5</v>
      </c>
      <c r="I44" s="22" t="s">
        <v>270</v>
      </c>
      <c r="J44" s="41" t="s">
        <v>464</v>
      </c>
      <c r="K44" s="85">
        <v>-9999</v>
      </c>
      <c r="L44" s="85">
        <v>4</v>
      </c>
      <c r="M44" s="85">
        <v>0</v>
      </c>
      <c r="N44" s="91" t="s">
        <v>455</v>
      </c>
      <c r="O44" s="161" t="s">
        <v>463</v>
      </c>
      <c r="P44" s="4"/>
      <c r="Q44" s="4"/>
      <c r="R44" s="4"/>
      <c r="S44" s="4"/>
      <c r="T44" s="4"/>
      <c r="U44" s="4"/>
      <c r="V44" s="4"/>
      <c r="W44" s="4"/>
      <c r="X44" s="4"/>
      <c r="Y44" s="4"/>
      <c r="Z44" s="4"/>
      <c r="AA44" s="4"/>
      <c r="AB44" s="4"/>
      <c r="AC44" s="4"/>
      <c r="AD44" s="4"/>
      <c r="AE44" s="4"/>
      <c r="AF44" s="4"/>
      <c r="AG44" s="4"/>
    </row>
    <row r="45" spans="1:33" s="5" customFormat="1" ht="69">
      <c r="A45" s="41" t="s">
        <v>447</v>
      </c>
      <c r="B45" s="62" t="s">
        <v>207</v>
      </c>
      <c r="C45" s="62">
        <v>678250</v>
      </c>
      <c r="D45" s="62">
        <v>5535546</v>
      </c>
      <c r="E45" s="62" t="s">
        <v>479</v>
      </c>
      <c r="F45" s="62" t="s">
        <v>478</v>
      </c>
      <c r="G45" s="20">
        <v>266.17</v>
      </c>
      <c r="H45" s="85">
        <v>0.5</v>
      </c>
      <c r="I45" s="22" t="s">
        <v>337</v>
      </c>
      <c r="J45" s="41" t="s">
        <v>589</v>
      </c>
      <c r="K45" s="85">
        <v>-9999</v>
      </c>
      <c r="L45" s="85">
        <v>7</v>
      </c>
      <c r="M45" s="85">
        <v>7</v>
      </c>
      <c r="N45" s="91" t="s">
        <v>455</v>
      </c>
      <c r="O45" s="161" t="s">
        <v>620</v>
      </c>
      <c r="P45" s="4"/>
      <c r="Q45" s="4"/>
      <c r="R45" s="4"/>
      <c r="S45" s="4"/>
      <c r="T45" s="4"/>
      <c r="U45" s="4"/>
      <c r="V45" s="4"/>
      <c r="W45" s="4"/>
      <c r="X45" s="4"/>
      <c r="Y45" s="4"/>
      <c r="Z45" s="4"/>
      <c r="AA45" s="4"/>
      <c r="AB45" s="4"/>
      <c r="AC45" s="4"/>
      <c r="AD45" s="4"/>
      <c r="AE45" s="4"/>
      <c r="AF45" s="4"/>
      <c r="AG45" s="4"/>
    </row>
    <row r="46" spans="1:33" s="5" customFormat="1" ht="96.6">
      <c r="A46" s="41" t="s">
        <v>448</v>
      </c>
      <c r="B46" s="62" t="s">
        <v>207</v>
      </c>
      <c r="C46" s="62">
        <v>678272</v>
      </c>
      <c r="D46" s="62">
        <v>5535562</v>
      </c>
      <c r="E46" s="62" t="s">
        <v>479</v>
      </c>
      <c r="F46" s="62" t="s">
        <v>478</v>
      </c>
      <c r="G46" s="20">
        <v>265.87</v>
      </c>
      <c r="H46" s="85">
        <v>0.5</v>
      </c>
      <c r="I46" s="41" t="s">
        <v>588</v>
      </c>
      <c r="J46" s="41" t="s">
        <v>589</v>
      </c>
      <c r="K46" s="85">
        <v>-9999</v>
      </c>
      <c r="L46" s="85">
        <v>7</v>
      </c>
      <c r="M46" s="85">
        <v>7</v>
      </c>
      <c r="N46" s="91" t="s">
        <v>455</v>
      </c>
      <c r="O46" s="161" t="s">
        <v>621</v>
      </c>
      <c r="P46" s="4"/>
      <c r="Q46" s="4"/>
      <c r="R46" s="4"/>
      <c r="S46" s="4"/>
      <c r="T46" s="4"/>
      <c r="U46" s="4"/>
      <c r="V46" s="4"/>
      <c r="W46" s="4"/>
      <c r="X46" s="4"/>
      <c r="Y46" s="4"/>
      <c r="Z46" s="4"/>
      <c r="AA46" s="4"/>
      <c r="AB46" s="4"/>
      <c r="AC46" s="4"/>
      <c r="AD46" s="4"/>
      <c r="AE46" s="4"/>
      <c r="AF46" s="4"/>
      <c r="AG46" s="4"/>
    </row>
    <row r="47" spans="1:33" s="5" customFormat="1" ht="96.6">
      <c r="A47" s="41" t="s">
        <v>449</v>
      </c>
      <c r="B47" s="62" t="s">
        <v>207</v>
      </c>
      <c r="C47" s="62">
        <v>678313</v>
      </c>
      <c r="D47" s="62">
        <v>5538558</v>
      </c>
      <c r="E47" s="62" t="s">
        <v>479</v>
      </c>
      <c r="F47" s="62" t="s">
        <v>478</v>
      </c>
      <c r="G47" s="20">
        <v>265.2</v>
      </c>
      <c r="H47" s="85">
        <v>0.5</v>
      </c>
      <c r="I47" s="22" t="s">
        <v>590</v>
      </c>
      <c r="J47" s="41" t="s">
        <v>589</v>
      </c>
      <c r="K47" s="85">
        <v>-9999</v>
      </c>
      <c r="L47" s="85">
        <v>6.75</v>
      </c>
      <c r="M47" s="85">
        <v>6.75</v>
      </c>
      <c r="N47" s="91" t="s">
        <v>455</v>
      </c>
      <c r="O47" s="150" t="s">
        <v>624</v>
      </c>
      <c r="P47" s="4"/>
      <c r="Q47" s="4"/>
      <c r="R47" s="4"/>
      <c r="S47" s="4"/>
      <c r="T47" s="4"/>
      <c r="U47" s="4"/>
      <c r="V47" s="4"/>
      <c r="W47" s="4"/>
      <c r="X47" s="4"/>
      <c r="Y47" s="4"/>
      <c r="Z47" s="4"/>
      <c r="AA47" s="4"/>
      <c r="AB47" s="4"/>
      <c r="AC47" s="4"/>
      <c r="AD47" s="4"/>
      <c r="AE47" s="4"/>
      <c r="AF47" s="4"/>
      <c r="AG47" s="4"/>
    </row>
    <row r="48" spans="1:33" s="5" customFormat="1" ht="69">
      <c r="A48" s="41" t="s">
        <v>450</v>
      </c>
      <c r="B48" s="62" t="s">
        <v>207</v>
      </c>
      <c r="C48" s="62">
        <v>678373</v>
      </c>
      <c r="D48" s="62">
        <v>5535508</v>
      </c>
      <c r="E48" s="62" t="s">
        <v>479</v>
      </c>
      <c r="F48" s="62" t="s">
        <v>478</v>
      </c>
      <c r="G48" s="20">
        <v>265.43</v>
      </c>
      <c r="H48" s="85">
        <v>0.5</v>
      </c>
      <c r="I48" s="22" t="s">
        <v>587</v>
      </c>
      <c r="J48" s="41" t="s">
        <v>589</v>
      </c>
      <c r="K48" s="85">
        <v>-9999</v>
      </c>
      <c r="L48" s="85">
        <v>6</v>
      </c>
      <c r="M48" s="85">
        <v>6</v>
      </c>
      <c r="N48" s="91" t="s">
        <v>455</v>
      </c>
      <c r="O48" s="150" t="s">
        <v>625</v>
      </c>
      <c r="P48" s="4"/>
      <c r="Q48" s="4"/>
      <c r="R48" s="4"/>
      <c r="S48" s="4"/>
      <c r="T48" s="4"/>
      <c r="U48" s="4"/>
      <c r="V48" s="4"/>
      <c r="W48" s="4"/>
      <c r="X48" s="4"/>
      <c r="Y48" s="4"/>
      <c r="Z48" s="4"/>
      <c r="AA48" s="4"/>
      <c r="AB48" s="4"/>
      <c r="AC48" s="4"/>
      <c r="AD48" s="4"/>
      <c r="AE48" s="4"/>
      <c r="AF48" s="4"/>
      <c r="AG48" s="4"/>
    </row>
    <row r="49" spans="1:33" s="5" customFormat="1" ht="41.4">
      <c r="A49" s="41" t="s">
        <v>451</v>
      </c>
      <c r="B49" s="62" t="s">
        <v>207</v>
      </c>
      <c r="C49" s="62">
        <v>678386</v>
      </c>
      <c r="D49" s="62">
        <v>5535476</v>
      </c>
      <c r="E49" s="62" t="s">
        <v>479</v>
      </c>
      <c r="F49" s="62" t="s">
        <v>478</v>
      </c>
      <c r="G49" s="20">
        <v>265.54000000000002</v>
      </c>
      <c r="H49" s="85">
        <v>0.5</v>
      </c>
      <c r="I49" s="22" t="s">
        <v>296</v>
      </c>
      <c r="J49" s="41" t="s">
        <v>589</v>
      </c>
      <c r="K49" s="85">
        <v>-9999</v>
      </c>
      <c r="L49" s="85">
        <v>6</v>
      </c>
      <c r="M49" s="85">
        <v>6</v>
      </c>
      <c r="N49" s="91" t="s">
        <v>455</v>
      </c>
      <c r="O49" s="150" t="s">
        <v>622</v>
      </c>
      <c r="P49" s="4"/>
      <c r="Q49" s="4"/>
      <c r="R49" s="4"/>
      <c r="S49" s="4"/>
      <c r="T49" s="4"/>
      <c r="U49" s="4"/>
      <c r="V49" s="4"/>
      <c r="W49" s="4"/>
      <c r="X49" s="4"/>
      <c r="Y49" s="4"/>
      <c r="Z49" s="4"/>
      <c r="AA49" s="4"/>
      <c r="AB49" s="4"/>
      <c r="AC49" s="4"/>
      <c r="AD49" s="4"/>
      <c r="AE49" s="4"/>
      <c r="AF49" s="4"/>
      <c r="AG49" s="4"/>
    </row>
    <row r="50" spans="1:33" s="5" customFormat="1" ht="55.2">
      <c r="A50" s="41" t="s">
        <v>452</v>
      </c>
      <c r="B50" s="62" t="s">
        <v>207</v>
      </c>
      <c r="C50" s="62">
        <v>678323</v>
      </c>
      <c r="D50" s="62">
        <v>5535425</v>
      </c>
      <c r="E50" s="62" t="s">
        <v>479</v>
      </c>
      <c r="F50" s="62" t="s">
        <v>478</v>
      </c>
      <c r="G50" s="20">
        <v>266.8</v>
      </c>
      <c r="H50" s="85">
        <v>0.5</v>
      </c>
      <c r="I50" s="22" t="s">
        <v>337</v>
      </c>
      <c r="J50" s="41" t="s">
        <v>589</v>
      </c>
      <c r="K50" s="85">
        <v>-9999</v>
      </c>
      <c r="L50" s="85">
        <v>6.1</v>
      </c>
      <c r="M50" s="85">
        <v>6.1</v>
      </c>
      <c r="N50" s="91" t="s">
        <v>455</v>
      </c>
      <c r="O50" s="150" t="s">
        <v>623</v>
      </c>
      <c r="P50" s="4"/>
      <c r="Q50" s="4"/>
      <c r="R50" s="4"/>
      <c r="S50" s="4"/>
      <c r="T50" s="4"/>
      <c r="U50" s="4"/>
      <c r="V50" s="4"/>
      <c r="W50" s="4"/>
      <c r="X50" s="4"/>
      <c r="Y50" s="4"/>
      <c r="Z50" s="4"/>
      <c r="AA50" s="4"/>
      <c r="AB50" s="4"/>
      <c r="AC50" s="4"/>
      <c r="AD50" s="4"/>
      <c r="AE50" s="4"/>
      <c r="AF50" s="4"/>
      <c r="AG50" s="4"/>
    </row>
    <row r="51" spans="1:33" s="41" customFormat="1" ht="27.6">
      <c r="A51" s="41" t="s">
        <v>453</v>
      </c>
      <c r="B51" s="62" t="s">
        <v>207</v>
      </c>
      <c r="C51" s="62">
        <v>674478</v>
      </c>
      <c r="D51" s="62">
        <v>5513155</v>
      </c>
      <c r="E51" s="62" t="s">
        <v>479</v>
      </c>
      <c r="F51" s="62" t="s">
        <v>478</v>
      </c>
      <c r="G51" s="85">
        <v>265.39999999999998</v>
      </c>
      <c r="H51" s="85">
        <v>0.5</v>
      </c>
      <c r="I51" s="22" t="s">
        <v>591</v>
      </c>
      <c r="J51" s="16" t="s">
        <v>642</v>
      </c>
      <c r="K51" s="85">
        <v>-9999</v>
      </c>
      <c r="L51" s="85">
        <v>0.5</v>
      </c>
      <c r="M51" s="85">
        <v>0.4</v>
      </c>
      <c r="N51" s="163" t="s">
        <v>455</v>
      </c>
      <c r="O51" s="161" t="s">
        <v>599</v>
      </c>
    </row>
    <row r="52" spans="1:33" s="5" customFormat="1" ht="55.2">
      <c r="A52" s="41" t="s">
        <v>363</v>
      </c>
      <c r="B52" s="62" t="s">
        <v>207</v>
      </c>
      <c r="C52" s="62">
        <v>655819.26</v>
      </c>
      <c r="D52" s="62">
        <v>5478159.9699999997</v>
      </c>
      <c r="E52" s="62" t="s">
        <v>479</v>
      </c>
      <c r="F52" s="62" t="s">
        <v>478</v>
      </c>
      <c r="G52" s="85">
        <v>261</v>
      </c>
      <c r="H52" s="85">
        <v>0.5</v>
      </c>
      <c r="I52" s="22" t="s">
        <v>290</v>
      </c>
      <c r="J52" s="41" t="s">
        <v>643</v>
      </c>
      <c r="K52" s="85">
        <v>-9999</v>
      </c>
      <c r="L52" s="85">
        <v>2.2999999999999998</v>
      </c>
      <c r="M52" s="85">
        <v>0</v>
      </c>
      <c r="N52" s="91" t="s">
        <v>455</v>
      </c>
      <c r="O52" s="150" t="s">
        <v>374</v>
      </c>
      <c r="P52" s="4"/>
      <c r="Q52" s="4"/>
      <c r="R52" s="4"/>
      <c r="S52" s="4"/>
      <c r="T52" s="4"/>
      <c r="U52" s="4"/>
      <c r="V52" s="4"/>
      <c r="W52" s="4"/>
      <c r="X52" s="4"/>
      <c r="Y52" s="4"/>
      <c r="Z52" s="4"/>
      <c r="AA52" s="4"/>
      <c r="AB52" s="4"/>
      <c r="AC52" s="4"/>
      <c r="AD52" s="4"/>
      <c r="AE52" s="4"/>
      <c r="AF52" s="4"/>
      <c r="AG52" s="4"/>
    </row>
    <row r="53" spans="1:33" s="5" customFormat="1" ht="41.4">
      <c r="A53" s="41" t="s">
        <v>364</v>
      </c>
      <c r="B53" s="62" t="s">
        <v>207</v>
      </c>
      <c r="C53" s="62">
        <v>655249.64</v>
      </c>
      <c r="D53" s="62">
        <v>5479074.5999999996</v>
      </c>
      <c r="E53" s="62" t="s">
        <v>479</v>
      </c>
      <c r="F53" s="62" t="s">
        <v>478</v>
      </c>
      <c r="G53" s="85">
        <v>257.5</v>
      </c>
      <c r="H53" s="85">
        <v>0.5</v>
      </c>
      <c r="I53" s="22" t="s">
        <v>290</v>
      </c>
      <c r="J53" s="41" t="s">
        <v>643</v>
      </c>
      <c r="K53" s="85">
        <v>-9999</v>
      </c>
      <c r="L53" s="85">
        <v>3</v>
      </c>
      <c r="M53" s="85">
        <v>0</v>
      </c>
      <c r="N53" s="91" t="s">
        <v>455</v>
      </c>
      <c r="O53" s="150" t="s">
        <v>411</v>
      </c>
      <c r="P53" s="4"/>
      <c r="Q53" s="4"/>
      <c r="R53" s="4"/>
      <c r="S53" s="4"/>
      <c r="T53" s="4"/>
      <c r="U53" s="4"/>
      <c r="V53" s="4"/>
      <c r="W53" s="4"/>
      <c r="X53" s="4"/>
      <c r="Y53" s="4"/>
      <c r="Z53" s="4"/>
      <c r="AA53" s="4"/>
      <c r="AB53" s="4"/>
      <c r="AC53" s="4"/>
      <c r="AD53" s="4"/>
      <c r="AE53" s="4"/>
      <c r="AF53" s="4"/>
      <c r="AG53" s="4"/>
    </row>
    <row r="54" spans="1:33" s="5" customFormat="1" ht="27.6">
      <c r="A54" s="41" t="s">
        <v>372</v>
      </c>
      <c r="B54" s="62" t="s">
        <v>207</v>
      </c>
      <c r="C54" s="62">
        <v>654989</v>
      </c>
      <c r="D54" s="62">
        <v>5478307</v>
      </c>
      <c r="E54" s="62" t="s">
        <v>479</v>
      </c>
      <c r="F54" s="62" t="s">
        <v>478</v>
      </c>
      <c r="G54" s="85">
        <v>258</v>
      </c>
      <c r="H54" s="85">
        <v>0.5</v>
      </c>
      <c r="I54" s="22" t="s">
        <v>270</v>
      </c>
      <c r="J54" s="41" t="s">
        <v>293</v>
      </c>
      <c r="K54" s="85">
        <v>-9999</v>
      </c>
      <c r="L54" s="85">
        <v>21</v>
      </c>
      <c r="M54" s="85">
        <v>0</v>
      </c>
      <c r="N54" s="91" t="s">
        <v>455</v>
      </c>
      <c r="O54" s="150" t="s">
        <v>373</v>
      </c>
      <c r="P54" s="4"/>
      <c r="Q54" s="4"/>
      <c r="R54" s="4"/>
      <c r="S54" s="4"/>
      <c r="T54" s="4"/>
      <c r="U54" s="4"/>
      <c r="V54" s="4"/>
      <c r="W54" s="4"/>
      <c r="X54" s="4"/>
      <c r="Y54" s="4"/>
      <c r="Z54" s="4"/>
      <c r="AA54" s="4"/>
      <c r="AB54" s="4"/>
      <c r="AC54" s="4"/>
      <c r="AD54" s="4"/>
      <c r="AE54" s="4"/>
      <c r="AF54" s="4"/>
      <c r="AG54" s="4"/>
    </row>
    <row r="55" spans="1:33" s="5" customFormat="1" ht="27.6">
      <c r="A55" s="41" t="s">
        <v>399</v>
      </c>
      <c r="B55" s="62" t="s">
        <v>207</v>
      </c>
      <c r="C55" s="62">
        <v>655765</v>
      </c>
      <c r="D55" s="62">
        <v>5479352</v>
      </c>
      <c r="E55" s="62" t="s">
        <v>479</v>
      </c>
      <c r="F55" s="62" t="s">
        <v>478</v>
      </c>
      <c r="G55" s="85">
        <v>258</v>
      </c>
      <c r="H55" s="85">
        <v>0.5</v>
      </c>
      <c r="I55" s="22" t="s">
        <v>296</v>
      </c>
      <c r="J55" s="41" t="s">
        <v>293</v>
      </c>
      <c r="K55" s="85">
        <v>-9999</v>
      </c>
      <c r="L55" s="85">
        <v>21.4</v>
      </c>
      <c r="M55" s="85">
        <v>0</v>
      </c>
      <c r="N55" s="91" t="s">
        <v>455</v>
      </c>
      <c r="O55" s="150" t="s">
        <v>406</v>
      </c>
      <c r="P55" s="4"/>
      <c r="Q55" s="4"/>
      <c r="R55" s="4"/>
      <c r="S55" s="4"/>
      <c r="T55" s="4"/>
      <c r="U55" s="4"/>
      <c r="V55" s="4"/>
      <c r="W55" s="4"/>
      <c r="X55" s="4"/>
      <c r="Y55" s="4"/>
      <c r="Z55" s="4"/>
      <c r="AA55" s="4"/>
      <c r="AB55" s="4"/>
      <c r="AC55" s="4"/>
      <c r="AD55" s="4"/>
      <c r="AE55" s="4"/>
      <c r="AF55" s="4"/>
      <c r="AG55" s="4"/>
    </row>
    <row r="56" spans="1:33" s="5" customFormat="1" ht="41.4">
      <c r="A56" s="41" t="s">
        <v>400</v>
      </c>
      <c r="B56" s="62" t="s">
        <v>207</v>
      </c>
      <c r="C56" s="62">
        <v>655740</v>
      </c>
      <c r="D56" s="62">
        <v>5479400</v>
      </c>
      <c r="E56" s="62" t="s">
        <v>479</v>
      </c>
      <c r="F56" s="62" t="s">
        <v>478</v>
      </c>
      <c r="G56" s="85">
        <v>258</v>
      </c>
      <c r="H56" s="85">
        <v>0.5</v>
      </c>
      <c r="I56" s="22" t="s">
        <v>296</v>
      </c>
      <c r="J56" s="41" t="s">
        <v>293</v>
      </c>
      <c r="K56" s="85">
        <v>-9999</v>
      </c>
      <c r="L56" s="85">
        <v>21.4</v>
      </c>
      <c r="M56" s="85">
        <v>0</v>
      </c>
      <c r="N56" s="91" t="s">
        <v>455</v>
      </c>
      <c r="O56" s="150" t="s">
        <v>407</v>
      </c>
      <c r="P56" s="4"/>
      <c r="Q56" s="4"/>
      <c r="R56" s="4"/>
      <c r="S56" s="4"/>
      <c r="T56" s="4"/>
      <c r="U56" s="4"/>
      <c r="V56" s="4"/>
      <c r="W56" s="4"/>
      <c r="X56" s="4"/>
      <c r="Y56" s="4"/>
      <c r="Z56" s="4"/>
      <c r="AA56" s="4"/>
      <c r="AB56" s="4"/>
      <c r="AC56" s="4"/>
      <c r="AD56" s="4"/>
      <c r="AE56" s="4"/>
      <c r="AF56" s="4"/>
      <c r="AG56" s="4"/>
    </row>
    <row r="57" spans="1:33" s="5" customFormat="1" ht="27.6">
      <c r="A57" s="41" t="s">
        <v>401</v>
      </c>
      <c r="B57" s="62" t="s">
        <v>207</v>
      </c>
      <c r="C57" s="62">
        <v>655711</v>
      </c>
      <c r="D57" s="62">
        <v>5479592</v>
      </c>
      <c r="E57" s="62" t="s">
        <v>479</v>
      </c>
      <c r="F57" s="62" t="s">
        <v>478</v>
      </c>
      <c r="G57" s="85">
        <v>258</v>
      </c>
      <c r="H57" s="85">
        <v>0.5</v>
      </c>
      <c r="I57" s="22" t="s">
        <v>296</v>
      </c>
      <c r="J57" s="41" t="s">
        <v>293</v>
      </c>
      <c r="K57" s="85">
        <v>-9999</v>
      </c>
      <c r="L57" s="85">
        <v>2</v>
      </c>
      <c r="M57" s="85">
        <v>0</v>
      </c>
      <c r="N57" s="91" t="s">
        <v>455</v>
      </c>
      <c r="O57" s="150" t="s">
        <v>408</v>
      </c>
      <c r="P57" s="4"/>
      <c r="Q57" s="4"/>
      <c r="R57" s="4"/>
      <c r="S57" s="4"/>
      <c r="T57" s="4"/>
      <c r="U57" s="4"/>
      <c r="V57" s="4"/>
      <c r="W57" s="4"/>
      <c r="X57" s="4"/>
      <c r="Y57" s="4"/>
      <c r="Z57" s="4"/>
      <c r="AA57" s="4"/>
      <c r="AB57" s="4"/>
      <c r="AC57" s="4"/>
      <c r="AD57" s="4"/>
      <c r="AE57" s="4"/>
      <c r="AF57" s="4"/>
      <c r="AG57" s="4"/>
    </row>
    <row r="58" spans="1:33" s="5" customFormat="1" ht="27.6">
      <c r="A58" s="41" t="s">
        <v>402</v>
      </c>
      <c r="B58" s="62" t="s">
        <v>207</v>
      </c>
      <c r="C58" s="62">
        <v>655583</v>
      </c>
      <c r="D58" s="62">
        <v>5479511</v>
      </c>
      <c r="E58" s="62" t="s">
        <v>479</v>
      </c>
      <c r="F58" s="62" t="s">
        <v>478</v>
      </c>
      <c r="G58" s="164">
        <v>257.3</v>
      </c>
      <c r="H58" s="85">
        <v>0.5</v>
      </c>
      <c r="I58" s="22" t="s">
        <v>336</v>
      </c>
      <c r="J58" s="41" t="s">
        <v>639</v>
      </c>
      <c r="K58" s="85">
        <v>-9999</v>
      </c>
      <c r="L58" s="85">
        <v>2.1</v>
      </c>
      <c r="M58" s="85">
        <v>0</v>
      </c>
      <c r="N58" s="91" t="s">
        <v>455</v>
      </c>
      <c r="O58" s="150" t="s">
        <v>409</v>
      </c>
      <c r="P58" s="4"/>
      <c r="Q58" s="4"/>
      <c r="R58" s="4"/>
      <c r="S58" s="4"/>
      <c r="T58" s="4"/>
      <c r="U58" s="4"/>
      <c r="V58" s="4"/>
      <c r="W58" s="4"/>
      <c r="X58" s="4"/>
      <c r="Y58" s="4"/>
      <c r="Z58" s="4"/>
      <c r="AA58" s="4"/>
      <c r="AB58" s="4"/>
      <c r="AC58" s="4"/>
      <c r="AD58" s="4"/>
      <c r="AE58" s="4"/>
      <c r="AF58" s="4"/>
      <c r="AG58" s="4"/>
    </row>
    <row r="59" spans="1:33" s="5" customFormat="1" ht="27.6">
      <c r="A59" s="41" t="s">
        <v>403</v>
      </c>
      <c r="B59" s="62" t="s">
        <v>207</v>
      </c>
      <c r="C59" s="62">
        <v>655580</v>
      </c>
      <c r="D59" s="62">
        <v>5479406</v>
      </c>
      <c r="E59" s="62" t="s">
        <v>479</v>
      </c>
      <c r="F59" s="62" t="s">
        <v>478</v>
      </c>
      <c r="G59" s="85">
        <v>257.39999999999998</v>
      </c>
      <c r="H59" s="85">
        <v>0.5</v>
      </c>
      <c r="I59" s="22" t="s">
        <v>336</v>
      </c>
      <c r="J59" s="41" t="s">
        <v>639</v>
      </c>
      <c r="K59" s="85">
        <v>-9999</v>
      </c>
      <c r="L59" s="85">
        <v>1.5</v>
      </c>
      <c r="M59" s="85">
        <v>0</v>
      </c>
      <c r="N59" s="91" t="s">
        <v>455</v>
      </c>
      <c r="O59" s="150" t="s">
        <v>410</v>
      </c>
      <c r="P59" s="4"/>
      <c r="Q59" s="4"/>
      <c r="R59" s="4"/>
      <c r="S59" s="4"/>
      <c r="T59" s="4"/>
      <c r="U59" s="4"/>
      <c r="V59" s="4"/>
      <c r="W59" s="4"/>
      <c r="X59" s="4"/>
      <c r="Y59" s="4"/>
      <c r="Z59" s="4"/>
      <c r="AA59" s="4"/>
      <c r="AB59" s="4"/>
      <c r="AC59" s="4"/>
      <c r="AD59" s="4"/>
      <c r="AE59" s="4"/>
      <c r="AF59" s="4"/>
      <c r="AG59" s="4"/>
    </row>
    <row r="60" spans="1:33" s="5" customFormat="1" ht="27.6">
      <c r="A60" s="41" t="s">
        <v>404</v>
      </c>
      <c r="B60" s="62" t="s">
        <v>207</v>
      </c>
      <c r="C60" s="62">
        <v>655399</v>
      </c>
      <c r="D60" s="62">
        <v>5479082</v>
      </c>
      <c r="E60" s="62" t="s">
        <v>479</v>
      </c>
      <c r="F60" s="62" t="s">
        <v>478</v>
      </c>
      <c r="G60" s="85">
        <v>257.7</v>
      </c>
      <c r="H60" s="85">
        <v>0.5</v>
      </c>
      <c r="I60" s="22" t="s">
        <v>304</v>
      </c>
      <c r="J60" s="41" t="s">
        <v>413</v>
      </c>
      <c r="K60" s="85">
        <v>-9999</v>
      </c>
      <c r="L60" s="85">
        <v>2</v>
      </c>
      <c r="M60" s="85">
        <v>0</v>
      </c>
      <c r="N60" s="91" t="s">
        <v>455</v>
      </c>
      <c r="O60" s="150" t="s">
        <v>412</v>
      </c>
      <c r="P60" s="4"/>
      <c r="Q60" s="4"/>
      <c r="R60" s="4"/>
      <c r="S60" s="4"/>
      <c r="T60" s="4"/>
      <c r="U60" s="4"/>
      <c r="V60" s="4"/>
      <c r="W60" s="4"/>
      <c r="X60" s="4"/>
      <c r="Y60" s="4"/>
      <c r="Z60" s="4"/>
      <c r="AA60" s="4"/>
      <c r="AB60" s="4"/>
      <c r="AC60" s="4"/>
      <c r="AD60" s="4"/>
      <c r="AE60" s="4"/>
      <c r="AF60" s="4"/>
      <c r="AG60" s="4"/>
    </row>
    <row r="61" spans="1:33" s="5" customFormat="1" ht="41.4">
      <c r="A61" s="41" t="s">
        <v>405</v>
      </c>
      <c r="B61" s="62" t="s">
        <v>207</v>
      </c>
      <c r="C61" s="62">
        <v>655294</v>
      </c>
      <c r="D61" s="62">
        <v>5479100</v>
      </c>
      <c r="E61" s="62" t="s">
        <v>479</v>
      </c>
      <c r="F61" s="62" t="s">
        <v>478</v>
      </c>
      <c r="G61" s="85">
        <v>257.7</v>
      </c>
      <c r="H61" s="85">
        <v>0.5</v>
      </c>
      <c r="I61" s="22" t="s">
        <v>414</v>
      </c>
      <c r="J61" s="41" t="s">
        <v>425</v>
      </c>
      <c r="K61" s="85">
        <v>-9999</v>
      </c>
      <c r="L61" s="85">
        <v>2</v>
      </c>
      <c r="M61" s="85">
        <v>0</v>
      </c>
      <c r="N61" s="91" t="s">
        <v>455</v>
      </c>
      <c r="O61" s="150" t="s">
        <v>415</v>
      </c>
      <c r="P61" s="4"/>
      <c r="Q61" s="4"/>
      <c r="R61" s="4"/>
      <c r="S61" s="4"/>
      <c r="T61" s="4"/>
      <c r="U61" s="4"/>
      <c r="V61" s="4"/>
      <c r="W61" s="4"/>
      <c r="X61" s="4"/>
      <c r="Y61" s="4"/>
      <c r="Z61" s="4"/>
      <c r="AA61" s="4"/>
      <c r="AB61" s="4"/>
      <c r="AC61" s="4"/>
      <c r="AD61" s="4"/>
      <c r="AE61" s="4"/>
      <c r="AF61" s="4"/>
      <c r="AG61" s="4"/>
    </row>
    <row r="62" spans="1:33" s="5" customFormat="1">
      <c r="A62" s="41" t="s">
        <v>421</v>
      </c>
      <c r="B62" s="62" t="s">
        <v>207</v>
      </c>
      <c r="C62" s="62">
        <v>652586</v>
      </c>
      <c r="D62" s="62">
        <v>5472324</v>
      </c>
      <c r="E62" s="62" t="s">
        <v>479</v>
      </c>
      <c r="F62" s="62" t="s">
        <v>478</v>
      </c>
      <c r="G62" s="85">
        <v>262.7</v>
      </c>
      <c r="H62" s="85">
        <v>0.5</v>
      </c>
      <c r="I62" s="22" t="s">
        <v>297</v>
      </c>
      <c r="J62" s="41" t="s">
        <v>293</v>
      </c>
      <c r="K62" s="85">
        <v>-9999</v>
      </c>
      <c r="L62" s="85">
        <v>3</v>
      </c>
      <c r="M62" s="85">
        <v>0</v>
      </c>
      <c r="N62" s="91" t="s">
        <v>455</v>
      </c>
      <c r="O62" s="150" t="s">
        <v>426</v>
      </c>
      <c r="P62" s="4"/>
      <c r="Q62" s="4"/>
      <c r="R62" s="4"/>
      <c r="S62" s="4"/>
      <c r="T62" s="4"/>
      <c r="U62" s="4"/>
      <c r="V62" s="4"/>
      <c r="W62" s="4"/>
      <c r="X62" s="4"/>
      <c r="Y62" s="4"/>
      <c r="Z62" s="4"/>
      <c r="AA62" s="4"/>
      <c r="AB62" s="4"/>
      <c r="AC62" s="4"/>
      <c r="AD62" s="4"/>
      <c r="AE62" s="4"/>
      <c r="AF62" s="4"/>
      <c r="AG62" s="4"/>
    </row>
    <row r="63" spans="1:33" s="5" customFormat="1">
      <c r="A63" s="41" t="s">
        <v>422</v>
      </c>
      <c r="B63" s="62" t="s">
        <v>207</v>
      </c>
      <c r="C63" s="62">
        <v>653443</v>
      </c>
      <c r="D63" s="62">
        <v>5472185</v>
      </c>
      <c r="E63" s="62" t="s">
        <v>479</v>
      </c>
      <c r="F63" s="62" t="s">
        <v>478</v>
      </c>
      <c r="G63" s="85">
        <v>264.60000000000002</v>
      </c>
      <c r="H63" s="85">
        <v>0.5</v>
      </c>
      <c r="I63" s="22" t="s">
        <v>335</v>
      </c>
      <c r="J63" s="41" t="s">
        <v>293</v>
      </c>
      <c r="K63" s="85">
        <v>-9999</v>
      </c>
      <c r="L63" s="85">
        <v>6.4</v>
      </c>
      <c r="M63" s="85">
        <v>0</v>
      </c>
      <c r="N63" s="91" t="s">
        <v>455</v>
      </c>
      <c r="O63" s="150" t="s">
        <v>427</v>
      </c>
      <c r="P63" s="4"/>
      <c r="Q63" s="4"/>
      <c r="R63" s="4"/>
      <c r="S63" s="4"/>
      <c r="T63" s="4"/>
      <c r="U63" s="4"/>
      <c r="V63" s="4"/>
      <c r="W63" s="4"/>
      <c r="X63" s="4"/>
      <c r="Y63" s="4"/>
      <c r="Z63" s="4"/>
      <c r="AA63" s="4"/>
      <c r="AB63" s="4"/>
      <c r="AC63" s="4"/>
      <c r="AD63" s="4"/>
      <c r="AE63" s="4"/>
      <c r="AF63" s="4"/>
      <c r="AG63" s="4"/>
    </row>
    <row r="64" spans="1:33" s="5" customFormat="1">
      <c r="A64" s="165" t="s">
        <v>423</v>
      </c>
      <c r="B64" s="110" t="s">
        <v>420</v>
      </c>
      <c r="C64" s="110">
        <v>654760</v>
      </c>
      <c r="D64" s="110">
        <v>5472517</v>
      </c>
      <c r="E64" s="110" t="s">
        <v>479</v>
      </c>
      <c r="F64" s="110" t="s">
        <v>478</v>
      </c>
      <c r="G64" s="166">
        <v>266.60000000000002</v>
      </c>
      <c r="H64" s="166">
        <v>0.5</v>
      </c>
      <c r="I64" s="96" t="s">
        <v>270</v>
      </c>
      <c r="J64" s="165" t="s">
        <v>293</v>
      </c>
      <c r="K64" s="166">
        <v>-9999</v>
      </c>
      <c r="L64" s="166">
        <v>1.5</v>
      </c>
      <c r="M64" s="166">
        <v>-9999</v>
      </c>
      <c r="N64" s="167" t="s">
        <v>424</v>
      </c>
      <c r="O64" s="168" t="s">
        <v>419</v>
      </c>
      <c r="P64" s="4"/>
      <c r="Q64" s="4"/>
      <c r="R64" s="4"/>
      <c r="S64" s="4"/>
      <c r="T64" s="4"/>
      <c r="U64" s="4"/>
      <c r="V64" s="4"/>
      <c r="W64" s="4"/>
      <c r="X64" s="4"/>
      <c r="Y64" s="4"/>
      <c r="Z64" s="4"/>
      <c r="AA64" s="4"/>
      <c r="AB64" s="4"/>
      <c r="AC64" s="4"/>
      <c r="AD64" s="4"/>
      <c r="AE64" s="4"/>
      <c r="AF64" s="4"/>
      <c r="AG64" s="4"/>
    </row>
    <row r="65" spans="1:47" s="10" customFormat="1" ht="14.4">
      <c r="A65" s="134" t="s">
        <v>715</v>
      </c>
      <c r="B65" s="133"/>
      <c r="C65" s="209"/>
      <c r="D65" s="209"/>
      <c r="E65" s="209"/>
      <c r="F65" s="196"/>
      <c r="G65" s="210"/>
      <c r="H65" s="210"/>
      <c r="I65" s="211"/>
      <c r="J65" s="211"/>
      <c r="K65" s="210"/>
      <c r="L65" s="210"/>
      <c r="M65" s="210"/>
      <c r="N65" s="212"/>
      <c r="O65" s="213"/>
      <c r="P65" s="133"/>
      <c r="Q65" s="133"/>
      <c r="R65" s="133"/>
      <c r="S65" s="133"/>
      <c r="T65" s="215"/>
      <c r="U65" s="215"/>
      <c r="V65" s="215"/>
      <c r="W65" s="215"/>
      <c r="X65" s="215"/>
      <c r="Y65" s="215"/>
      <c r="Z65" s="215"/>
      <c r="AA65" s="215"/>
      <c r="AB65" s="215"/>
      <c r="AC65" s="215"/>
      <c r="AD65" s="215"/>
      <c r="AE65" s="215"/>
      <c r="AF65" s="215"/>
      <c r="AG65" s="215"/>
      <c r="AH65" s="215"/>
      <c r="AI65" s="215"/>
      <c r="AJ65" s="215"/>
      <c r="AK65" s="215"/>
      <c r="AL65" s="215"/>
      <c r="AM65" s="215"/>
      <c r="AN65" s="215"/>
      <c r="AO65" s="215"/>
      <c r="AP65" s="215"/>
      <c r="AQ65" s="215"/>
      <c r="AR65" s="215"/>
      <c r="AS65" s="215"/>
      <c r="AT65" s="215"/>
      <c r="AU65" s="215"/>
    </row>
    <row r="66" spans="1:47" s="10" customFormat="1" ht="26.25" customHeight="1">
      <c r="A66" s="228" t="s">
        <v>726</v>
      </c>
      <c r="B66" s="229"/>
      <c r="C66" s="229"/>
      <c r="D66" s="229"/>
      <c r="E66" s="229"/>
      <c r="F66" s="229"/>
      <c r="G66" s="229"/>
      <c r="H66" s="229"/>
      <c r="I66" s="229"/>
      <c r="J66" s="229"/>
      <c r="K66" s="229"/>
      <c r="L66" s="229"/>
      <c r="M66" s="229"/>
      <c r="N66" s="229"/>
      <c r="O66" s="229"/>
      <c r="P66" s="133"/>
      <c r="Q66" s="133"/>
      <c r="R66" s="133"/>
      <c r="S66" s="133"/>
      <c r="T66" s="215"/>
      <c r="U66" s="215"/>
      <c r="V66" s="215"/>
      <c r="W66" s="215"/>
      <c r="X66" s="215"/>
      <c r="Y66" s="215"/>
      <c r="Z66" s="215"/>
      <c r="AA66" s="215"/>
      <c r="AB66" s="215"/>
      <c r="AC66" s="215"/>
      <c r="AD66" s="215"/>
      <c r="AE66" s="215"/>
      <c r="AF66" s="215"/>
      <c r="AG66" s="215"/>
      <c r="AH66" s="215"/>
      <c r="AI66" s="215"/>
      <c r="AJ66" s="215"/>
      <c r="AK66" s="215"/>
      <c r="AL66" s="215"/>
      <c r="AM66" s="215"/>
      <c r="AN66" s="215"/>
      <c r="AO66" s="215"/>
      <c r="AP66" s="215"/>
      <c r="AQ66" s="215"/>
      <c r="AR66" s="215"/>
      <c r="AS66" s="215"/>
      <c r="AT66" s="215"/>
      <c r="AU66" s="215"/>
    </row>
    <row r="67" spans="1:47" ht="14.4">
      <c r="A67" s="134" t="s">
        <v>678</v>
      </c>
      <c r="B67" s="124"/>
      <c r="C67" s="189"/>
      <c r="D67" s="189"/>
      <c r="E67" s="189"/>
      <c r="F67" s="196"/>
      <c r="G67" s="190"/>
      <c r="H67" s="190"/>
      <c r="I67" s="132"/>
      <c r="J67" s="132"/>
      <c r="K67" s="190"/>
      <c r="L67" s="190"/>
      <c r="M67" s="190"/>
      <c r="N67" s="191"/>
      <c r="O67" s="192"/>
      <c r="P67" s="193"/>
      <c r="Q67" s="189"/>
      <c r="R67" s="135"/>
      <c r="S67" s="124"/>
      <c r="T67" s="177"/>
      <c r="U67" s="177"/>
      <c r="V67" s="177"/>
      <c r="W67" s="177"/>
      <c r="X67" s="177"/>
      <c r="Y67" s="177"/>
      <c r="Z67" s="177"/>
      <c r="AA67" s="177"/>
      <c r="AB67" s="177"/>
      <c r="AC67" s="177"/>
      <c r="AD67" s="177"/>
      <c r="AE67" s="177"/>
      <c r="AF67" s="177"/>
      <c r="AG67" s="177"/>
      <c r="AH67" s="177"/>
      <c r="AI67" s="177"/>
      <c r="AJ67" s="177"/>
      <c r="AK67" s="177"/>
      <c r="AL67" s="177"/>
      <c r="AM67" s="177"/>
      <c r="AN67" s="177"/>
      <c r="AO67" s="177"/>
      <c r="AP67" s="177"/>
      <c r="AQ67" s="177"/>
      <c r="AR67" s="177"/>
      <c r="AS67" s="177"/>
      <c r="AT67" s="177"/>
      <c r="AU67" s="177"/>
    </row>
    <row r="68" spans="1:47" ht="28.5" customHeight="1">
      <c r="A68" s="134"/>
      <c r="B68" s="124"/>
      <c r="C68" s="189"/>
      <c r="D68" s="230"/>
      <c r="E68" s="231"/>
      <c r="F68" s="231"/>
      <c r="G68" s="231"/>
      <c r="H68" s="231"/>
      <c r="I68" s="231"/>
      <c r="J68" s="231"/>
      <c r="K68" s="231"/>
      <c r="L68" s="231"/>
      <c r="M68" s="231"/>
      <c r="N68" s="191"/>
      <c r="O68" s="192"/>
      <c r="P68" s="193"/>
      <c r="Q68" s="189"/>
      <c r="R68" s="135"/>
      <c r="S68" s="124"/>
      <c r="T68" s="177"/>
      <c r="U68" s="177"/>
      <c r="V68" s="177"/>
      <c r="W68" s="177"/>
      <c r="X68" s="177"/>
      <c r="Y68" s="177"/>
      <c r="Z68" s="177"/>
      <c r="AA68" s="177"/>
      <c r="AB68" s="177"/>
      <c r="AC68" s="177"/>
      <c r="AD68" s="177"/>
      <c r="AE68" s="177"/>
      <c r="AF68" s="177"/>
      <c r="AG68" s="177"/>
      <c r="AH68" s="177"/>
      <c r="AI68" s="177"/>
      <c r="AJ68" s="177"/>
      <c r="AK68" s="177"/>
      <c r="AL68" s="177"/>
      <c r="AM68" s="177"/>
      <c r="AN68" s="177"/>
      <c r="AO68" s="177"/>
      <c r="AP68" s="177"/>
      <c r="AQ68" s="177"/>
      <c r="AR68" s="177"/>
      <c r="AS68" s="177"/>
      <c r="AT68" s="177"/>
      <c r="AU68" s="177"/>
    </row>
    <row r="69" spans="1:47" ht="15.75" customHeight="1">
      <c r="A69" s="134"/>
      <c r="B69" s="124"/>
      <c r="C69" s="189"/>
      <c r="D69" s="133"/>
      <c r="E69" s="209"/>
      <c r="F69" s="209"/>
      <c r="G69" s="209"/>
      <c r="H69" s="209"/>
      <c r="I69" s="210"/>
      <c r="J69" s="210"/>
      <c r="K69" s="211"/>
      <c r="L69" s="211"/>
      <c r="M69" s="210"/>
      <c r="N69" s="191"/>
      <c r="O69" s="192"/>
      <c r="P69" s="193"/>
      <c r="Q69" s="189"/>
      <c r="R69" s="135"/>
      <c r="S69" s="124"/>
      <c r="T69" s="177"/>
      <c r="U69" s="177"/>
      <c r="V69" s="177"/>
      <c r="W69" s="177"/>
      <c r="X69" s="177"/>
      <c r="Y69" s="177"/>
      <c r="Z69" s="177"/>
      <c r="AA69" s="177"/>
      <c r="AB69" s="177"/>
      <c r="AC69" s="177"/>
      <c r="AD69" s="177"/>
      <c r="AE69" s="177"/>
      <c r="AF69" s="177"/>
      <c r="AG69" s="177"/>
      <c r="AH69" s="177"/>
      <c r="AI69" s="177"/>
      <c r="AJ69" s="177"/>
      <c r="AK69" s="177"/>
      <c r="AL69" s="177"/>
      <c r="AM69" s="177"/>
      <c r="AN69" s="177"/>
      <c r="AO69" s="177"/>
      <c r="AP69" s="177"/>
      <c r="AQ69" s="177"/>
      <c r="AR69" s="177"/>
      <c r="AS69" s="177"/>
      <c r="AT69" s="177"/>
      <c r="AU69" s="177"/>
    </row>
    <row r="70" spans="1:47" ht="21" customHeight="1">
      <c r="A70" s="181"/>
      <c r="B70" s="177"/>
      <c r="C70" s="182"/>
      <c r="D70" s="196"/>
      <c r="E70" s="216"/>
      <c r="F70" s="216"/>
      <c r="G70" s="217"/>
      <c r="H70" s="217"/>
      <c r="I70" s="218"/>
      <c r="J70" s="218"/>
      <c r="K70" s="217"/>
      <c r="L70" s="217"/>
      <c r="M70" s="217"/>
      <c r="N70" s="185"/>
      <c r="O70" s="186"/>
      <c r="P70" s="187"/>
      <c r="Q70" s="182"/>
      <c r="R70" s="188"/>
      <c r="S70" s="177"/>
      <c r="T70" s="177"/>
      <c r="U70" s="177"/>
      <c r="V70" s="177"/>
      <c r="W70" s="177"/>
      <c r="X70" s="177"/>
      <c r="Y70" s="177"/>
      <c r="Z70" s="177"/>
      <c r="AA70" s="177"/>
      <c r="AB70" s="177"/>
      <c r="AC70" s="177"/>
      <c r="AD70" s="177"/>
      <c r="AE70" s="177"/>
      <c r="AF70" s="177"/>
      <c r="AG70" s="177"/>
      <c r="AH70" s="177"/>
      <c r="AI70" s="177"/>
      <c r="AJ70" s="177"/>
      <c r="AK70" s="177"/>
      <c r="AL70" s="177"/>
      <c r="AM70" s="177"/>
      <c r="AN70" s="177"/>
      <c r="AO70" s="177"/>
      <c r="AP70" s="177"/>
      <c r="AQ70" s="177"/>
      <c r="AR70" s="177"/>
      <c r="AS70" s="177"/>
      <c r="AT70" s="177"/>
      <c r="AU70" s="177"/>
    </row>
    <row r="71" spans="1:47">
      <c r="A71" s="181"/>
      <c r="B71" s="177"/>
      <c r="C71" s="214"/>
      <c r="D71" s="182"/>
      <c r="E71" s="182"/>
      <c r="F71" s="182"/>
      <c r="G71" s="183"/>
      <c r="H71" s="183"/>
      <c r="I71" s="184"/>
      <c r="J71" s="184"/>
      <c r="K71" s="183"/>
      <c r="L71" s="183"/>
      <c r="M71" s="183"/>
      <c r="N71" s="185"/>
      <c r="O71" s="186"/>
      <c r="P71" s="187"/>
      <c r="Q71" s="182"/>
      <c r="R71" s="188"/>
      <c r="S71" s="177"/>
      <c r="T71" s="177"/>
      <c r="U71" s="177"/>
      <c r="V71" s="177"/>
      <c r="W71" s="177"/>
      <c r="X71" s="177"/>
      <c r="Y71" s="177"/>
      <c r="Z71" s="177"/>
      <c r="AA71" s="177"/>
      <c r="AB71" s="177"/>
      <c r="AC71" s="177"/>
      <c r="AD71" s="177"/>
      <c r="AE71" s="177"/>
      <c r="AF71" s="177"/>
      <c r="AG71" s="177"/>
      <c r="AH71" s="177"/>
      <c r="AI71" s="177"/>
      <c r="AJ71" s="177"/>
      <c r="AK71" s="177"/>
      <c r="AL71" s="177"/>
      <c r="AM71" s="177"/>
      <c r="AN71" s="177"/>
      <c r="AO71" s="177"/>
      <c r="AP71" s="177"/>
      <c r="AQ71" s="177"/>
      <c r="AR71" s="177"/>
      <c r="AS71" s="177"/>
      <c r="AT71" s="177"/>
      <c r="AU71" s="177"/>
    </row>
  </sheetData>
  <mergeCells count="2">
    <mergeCell ref="A66:O66"/>
    <mergeCell ref="D68:M68"/>
  </mergeCells>
  <phoneticPr fontId="6" type="noConversion"/>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28"/>
  <sheetViews>
    <sheetView zoomScaleNormal="100" workbookViewId="0">
      <pane xSplit="1" topLeftCell="B1" activePane="topRight" state="frozen"/>
      <selection pane="topRight"/>
    </sheetView>
  </sheetViews>
  <sheetFormatPr defaultColWidth="9" defaultRowHeight="13.8"/>
  <cols>
    <col min="1" max="1" width="11.125" style="31" customWidth="1"/>
    <col min="2" max="2" width="13.75" style="16" bestFit="1" customWidth="1"/>
    <col min="3" max="3" width="14.875" style="16" bestFit="1" customWidth="1"/>
    <col min="4" max="4" width="16.25" style="16" bestFit="1" customWidth="1"/>
    <col min="5" max="5" width="13.625" style="20" customWidth="1"/>
    <col min="6" max="6" width="11.25" style="20" customWidth="1"/>
    <col min="7" max="7" width="21.625" style="16" customWidth="1"/>
    <col min="8" max="8" width="7.125" style="16" customWidth="1"/>
    <col min="9" max="9" width="13.875" style="169" customWidth="1"/>
    <col min="10" max="10" width="29.875" style="169" customWidth="1"/>
    <col min="11" max="11" width="22.375" style="169" customWidth="1"/>
    <col min="12" max="12" width="12.875" style="16" customWidth="1"/>
    <col min="13" max="13" width="17.75" style="16" customWidth="1"/>
    <col min="14" max="14" width="9.25" style="21" bestFit="1" customWidth="1"/>
    <col min="15" max="15" width="7.875" style="21" bestFit="1" customWidth="1"/>
    <col min="16" max="16" width="8.75" style="21" bestFit="1" customWidth="1"/>
    <col min="17" max="17" width="49" style="31" bestFit="1" customWidth="1"/>
    <col min="18" max="16384" width="9" style="6"/>
  </cols>
  <sheetData>
    <row r="1" spans="1:17" ht="24" customHeight="1">
      <c r="A1" s="194" t="s">
        <v>691</v>
      </c>
      <c r="G1" s="142"/>
    </row>
    <row r="2" spans="1:17" s="172" customFormat="1" ht="27.6">
      <c r="A2" s="13" t="s">
        <v>177</v>
      </c>
      <c r="B2" s="13" t="s">
        <v>102</v>
      </c>
      <c r="C2" s="84" t="s">
        <v>670</v>
      </c>
      <c r="D2" s="84" t="s">
        <v>671</v>
      </c>
      <c r="E2" s="40" t="s">
        <v>674</v>
      </c>
      <c r="F2" s="40" t="s">
        <v>675</v>
      </c>
      <c r="G2" s="13" t="s">
        <v>160</v>
      </c>
      <c r="H2" s="13" t="s">
        <v>154</v>
      </c>
      <c r="I2" s="170" t="s">
        <v>181</v>
      </c>
      <c r="J2" s="170" t="s">
        <v>576</v>
      </c>
      <c r="K2" s="170" t="s">
        <v>577</v>
      </c>
      <c r="L2" s="13" t="s">
        <v>203</v>
      </c>
      <c r="M2" s="13" t="s">
        <v>204</v>
      </c>
      <c r="N2" s="39" t="s">
        <v>182</v>
      </c>
      <c r="O2" s="39" t="s">
        <v>183</v>
      </c>
      <c r="P2" s="39" t="s">
        <v>184</v>
      </c>
      <c r="Q2" s="171" t="s">
        <v>179</v>
      </c>
    </row>
    <row r="3" spans="1:17" s="172" customFormat="1">
      <c r="A3" s="16" t="s">
        <v>435</v>
      </c>
      <c r="B3" s="16" t="s">
        <v>436</v>
      </c>
      <c r="C3" s="16">
        <v>674537</v>
      </c>
      <c r="D3" s="16">
        <v>5516681</v>
      </c>
      <c r="E3" s="20">
        <v>2.4</v>
      </c>
      <c r="F3" s="20">
        <v>2.9</v>
      </c>
      <c r="G3" s="16" t="s">
        <v>417</v>
      </c>
      <c r="H3" s="16" t="s">
        <v>277</v>
      </c>
      <c r="I3" s="169" t="s">
        <v>438</v>
      </c>
      <c r="J3" s="169" t="s">
        <v>578</v>
      </c>
      <c r="K3" s="169" t="s">
        <v>579</v>
      </c>
      <c r="L3" s="16" t="s">
        <v>208</v>
      </c>
      <c r="M3" s="16" t="s">
        <v>208</v>
      </c>
      <c r="N3" s="21" t="s">
        <v>208</v>
      </c>
      <c r="O3" s="21" t="s">
        <v>208</v>
      </c>
      <c r="P3" s="21" t="s">
        <v>208</v>
      </c>
      <c r="Q3" s="88"/>
    </row>
    <row r="4" spans="1:17" s="172" customFormat="1">
      <c r="A4" s="16" t="s">
        <v>435</v>
      </c>
      <c r="B4" s="16" t="s">
        <v>437</v>
      </c>
      <c r="C4" s="16">
        <v>674537</v>
      </c>
      <c r="D4" s="16">
        <v>5516681</v>
      </c>
      <c r="E4" s="20">
        <v>3</v>
      </c>
      <c r="F4" s="20">
        <v>3.2</v>
      </c>
      <c r="G4" s="16" t="s">
        <v>417</v>
      </c>
      <c r="H4" s="16" t="s">
        <v>277</v>
      </c>
      <c r="I4" s="169" t="s">
        <v>439</v>
      </c>
      <c r="J4" s="169" t="s">
        <v>578</v>
      </c>
      <c r="K4" s="169" t="s">
        <v>579</v>
      </c>
      <c r="L4" s="16" t="s">
        <v>208</v>
      </c>
      <c r="M4" s="16" t="s">
        <v>208</v>
      </c>
      <c r="N4" s="21" t="s">
        <v>208</v>
      </c>
      <c r="O4" s="21" t="s">
        <v>208</v>
      </c>
      <c r="P4" s="21" t="s">
        <v>208</v>
      </c>
      <c r="Q4" s="88"/>
    </row>
    <row r="5" spans="1:17" s="172" customFormat="1">
      <c r="A5" s="16" t="s">
        <v>440</v>
      </c>
      <c r="B5" s="16" t="s">
        <v>441</v>
      </c>
      <c r="C5" s="16">
        <v>674141</v>
      </c>
      <c r="D5" s="16">
        <v>5516865</v>
      </c>
      <c r="E5" s="20">
        <v>0.5</v>
      </c>
      <c r="F5" s="20">
        <v>1</v>
      </c>
      <c r="G5" s="16" t="s">
        <v>417</v>
      </c>
      <c r="H5" s="16" t="s">
        <v>277</v>
      </c>
      <c r="I5" s="169" t="s">
        <v>439</v>
      </c>
      <c r="J5" s="169" t="s">
        <v>578</v>
      </c>
      <c r="K5" s="169" t="s">
        <v>579</v>
      </c>
      <c r="L5" s="16" t="s">
        <v>208</v>
      </c>
      <c r="M5" s="16" t="s">
        <v>208</v>
      </c>
      <c r="N5" s="21" t="s">
        <v>208</v>
      </c>
      <c r="O5" s="21" t="s">
        <v>208</v>
      </c>
      <c r="P5" s="21" t="s">
        <v>208</v>
      </c>
      <c r="Q5" s="57"/>
    </row>
    <row r="6" spans="1:17">
      <c r="A6" s="16" t="s">
        <v>249</v>
      </c>
      <c r="B6" s="16" t="s">
        <v>467</v>
      </c>
      <c r="C6" s="16">
        <v>638946</v>
      </c>
      <c r="D6" s="16">
        <v>5581338</v>
      </c>
      <c r="E6" s="20">
        <v>0.3</v>
      </c>
      <c r="F6" s="20">
        <v>1</v>
      </c>
      <c r="G6" s="16" t="s">
        <v>417</v>
      </c>
      <c r="H6" s="16" t="s">
        <v>277</v>
      </c>
      <c r="I6" s="169" t="s">
        <v>438</v>
      </c>
      <c r="J6" s="169" t="s">
        <v>578</v>
      </c>
      <c r="K6" s="169" t="s">
        <v>579</v>
      </c>
      <c r="L6" s="16" t="s">
        <v>208</v>
      </c>
      <c r="M6" s="16" t="s">
        <v>208</v>
      </c>
      <c r="N6" s="21" t="s">
        <v>208</v>
      </c>
      <c r="O6" s="21" t="s">
        <v>208</v>
      </c>
      <c r="P6" s="21" t="s">
        <v>208</v>
      </c>
      <c r="Q6" s="57"/>
    </row>
    <row r="7" spans="1:17">
      <c r="A7" s="41" t="s">
        <v>252</v>
      </c>
      <c r="B7" s="41" t="s">
        <v>275</v>
      </c>
      <c r="C7" s="16">
        <v>639611</v>
      </c>
      <c r="D7" s="16">
        <v>5583655</v>
      </c>
      <c r="E7" s="20">
        <v>1.2</v>
      </c>
      <c r="F7" s="20">
        <v>1.6</v>
      </c>
      <c r="G7" s="16" t="s">
        <v>276</v>
      </c>
      <c r="H7" s="16" t="s">
        <v>277</v>
      </c>
      <c r="I7" s="16">
        <v>10</v>
      </c>
      <c r="J7" s="169" t="s">
        <v>583</v>
      </c>
      <c r="K7" s="169" t="s">
        <v>584</v>
      </c>
      <c r="L7" s="16" t="s">
        <v>390</v>
      </c>
      <c r="M7" s="16" t="s">
        <v>391</v>
      </c>
      <c r="N7" s="21">
        <v>29.538232699773584</v>
      </c>
      <c r="O7" s="21">
        <v>51.033271719038822</v>
      </c>
      <c r="P7" s="21">
        <v>19.460359909882072</v>
      </c>
      <c r="Q7" s="31" t="s">
        <v>468</v>
      </c>
    </row>
    <row r="8" spans="1:17">
      <c r="A8" s="16" t="s">
        <v>252</v>
      </c>
      <c r="B8" s="16" t="s">
        <v>442</v>
      </c>
      <c r="C8" s="16">
        <v>639626</v>
      </c>
      <c r="D8" s="16">
        <v>5583647</v>
      </c>
      <c r="E8" s="20">
        <v>0.5</v>
      </c>
      <c r="F8" s="20">
        <v>0.9</v>
      </c>
      <c r="G8" s="16" t="s">
        <v>417</v>
      </c>
      <c r="H8" s="16" t="s">
        <v>277</v>
      </c>
      <c r="I8" s="169" t="s">
        <v>443</v>
      </c>
      <c r="J8" s="169" t="s">
        <v>578</v>
      </c>
      <c r="K8" s="169" t="s">
        <v>579</v>
      </c>
      <c r="L8" s="16" t="s">
        <v>208</v>
      </c>
      <c r="M8" s="16" t="s">
        <v>208</v>
      </c>
      <c r="N8" s="21" t="s">
        <v>208</v>
      </c>
      <c r="O8" s="21" t="s">
        <v>208</v>
      </c>
      <c r="P8" s="21" t="s">
        <v>208</v>
      </c>
      <c r="Q8" s="57"/>
    </row>
    <row r="9" spans="1:17">
      <c r="A9" s="16" t="s">
        <v>253</v>
      </c>
      <c r="B9" s="16" t="s">
        <v>444</v>
      </c>
      <c r="C9" s="16">
        <v>640247</v>
      </c>
      <c r="D9" s="16">
        <v>5585313</v>
      </c>
      <c r="E9" s="20">
        <v>0</v>
      </c>
      <c r="F9" s="20">
        <v>0.4</v>
      </c>
      <c r="G9" s="16" t="s">
        <v>417</v>
      </c>
      <c r="H9" s="16" t="s">
        <v>277</v>
      </c>
      <c r="I9" s="169" t="s">
        <v>438</v>
      </c>
      <c r="J9" s="169" t="s">
        <v>578</v>
      </c>
      <c r="K9" s="169" t="s">
        <v>579</v>
      </c>
      <c r="L9" s="16" t="s">
        <v>208</v>
      </c>
      <c r="M9" s="16" t="s">
        <v>208</v>
      </c>
      <c r="N9" s="21" t="s">
        <v>208</v>
      </c>
      <c r="O9" s="21" t="s">
        <v>208</v>
      </c>
      <c r="P9" s="21" t="s">
        <v>208</v>
      </c>
      <c r="Q9" s="57"/>
    </row>
    <row r="10" spans="1:17">
      <c r="A10" s="41" t="s">
        <v>255</v>
      </c>
      <c r="B10" s="41" t="s">
        <v>281</v>
      </c>
      <c r="C10" s="22">
        <v>640770</v>
      </c>
      <c r="D10" s="22">
        <v>5590534</v>
      </c>
      <c r="E10" s="20">
        <v>0.3</v>
      </c>
      <c r="F10" s="20">
        <v>0.4</v>
      </c>
      <c r="G10" s="16" t="s">
        <v>276</v>
      </c>
      <c r="H10" s="16" t="s">
        <v>277</v>
      </c>
      <c r="I10" s="169" t="s">
        <v>284</v>
      </c>
      <c r="J10" s="169" t="s">
        <v>383</v>
      </c>
      <c r="K10" s="169" t="s">
        <v>579</v>
      </c>
      <c r="L10" s="16" t="s">
        <v>392</v>
      </c>
      <c r="M10" s="16" t="s">
        <v>395</v>
      </c>
      <c r="N10" s="21">
        <v>29.221580100953112</v>
      </c>
      <c r="O10" s="21">
        <v>45.823220214587778</v>
      </c>
      <c r="P10" s="21">
        <v>24.95519968445911</v>
      </c>
      <c r="Q10" s="31" t="s">
        <v>469</v>
      </c>
    </row>
    <row r="11" spans="1:17">
      <c r="A11" s="41" t="s">
        <v>255</v>
      </c>
      <c r="B11" s="41" t="s">
        <v>282</v>
      </c>
      <c r="C11" s="22">
        <v>640770</v>
      </c>
      <c r="D11" s="22">
        <v>5590534</v>
      </c>
      <c r="E11" s="20">
        <v>1.4</v>
      </c>
      <c r="F11" s="20">
        <v>1.9</v>
      </c>
      <c r="G11" s="16" t="s">
        <v>283</v>
      </c>
      <c r="H11" s="16" t="s">
        <v>277</v>
      </c>
      <c r="I11" s="169" t="s">
        <v>284</v>
      </c>
      <c r="J11" s="169" t="s">
        <v>383</v>
      </c>
      <c r="K11" s="169" t="s">
        <v>579</v>
      </c>
      <c r="L11" s="16" t="s">
        <v>394</v>
      </c>
      <c r="M11" s="16" t="s">
        <v>396</v>
      </c>
      <c r="N11" s="21">
        <v>26.583191907313623</v>
      </c>
      <c r="O11" s="21">
        <v>38.984545588176331</v>
      </c>
      <c r="P11" s="21">
        <v>34.432262504510042</v>
      </c>
      <c r="Q11" s="31" t="s">
        <v>315</v>
      </c>
    </row>
    <row r="12" spans="1:17">
      <c r="A12" s="16" t="s">
        <v>259</v>
      </c>
      <c r="B12" s="16" t="s">
        <v>446</v>
      </c>
      <c r="C12" s="16">
        <v>680243</v>
      </c>
      <c r="D12" s="16">
        <v>5527466</v>
      </c>
      <c r="E12" s="20">
        <v>0.7</v>
      </c>
      <c r="F12" s="20">
        <v>1</v>
      </c>
      <c r="G12" s="16" t="s">
        <v>417</v>
      </c>
      <c r="H12" s="16" t="s">
        <v>277</v>
      </c>
      <c r="I12" s="169" t="s">
        <v>445</v>
      </c>
      <c r="J12" s="169" t="s">
        <v>578</v>
      </c>
      <c r="K12" s="169" t="s">
        <v>579</v>
      </c>
      <c r="L12" s="16" t="s">
        <v>208</v>
      </c>
      <c r="M12" s="16" t="s">
        <v>208</v>
      </c>
      <c r="N12" s="21" t="s">
        <v>208</v>
      </c>
      <c r="O12" s="21" t="s">
        <v>208</v>
      </c>
      <c r="P12" s="21" t="s">
        <v>208</v>
      </c>
      <c r="Q12" s="57"/>
    </row>
    <row r="13" spans="1:17">
      <c r="A13" s="41" t="s">
        <v>263</v>
      </c>
      <c r="B13" s="41" t="s">
        <v>306</v>
      </c>
      <c r="C13" s="62">
        <v>681164</v>
      </c>
      <c r="D13" s="62">
        <v>5526167</v>
      </c>
      <c r="E13" s="20">
        <v>0.5</v>
      </c>
      <c r="F13" s="20">
        <v>1</v>
      </c>
      <c r="G13" s="16" t="s">
        <v>110</v>
      </c>
      <c r="H13" s="16" t="s">
        <v>277</v>
      </c>
      <c r="I13" s="169" t="s">
        <v>293</v>
      </c>
      <c r="J13" s="169" t="s">
        <v>389</v>
      </c>
      <c r="K13" s="169" t="s">
        <v>389</v>
      </c>
      <c r="L13" s="16" t="s">
        <v>390</v>
      </c>
      <c r="M13" s="16" t="s">
        <v>391</v>
      </c>
      <c r="N13" s="21">
        <v>41.570754999700313</v>
      </c>
      <c r="O13" s="21">
        <v>42.255285896949246</v>
      </c>
      <c r="P13" s="21">
        <v>16.219144706610994</v>
      </c>
    </row>
    <row r="14" spans="1:17">
      <c r="A14" s="16" t="s">
        <v>268</v>
      </c>
      <c r="B14" s="31" t="s">
        <v>313</v>
      </c>
      <c r="C14" s="22">
        <v>676514</v>
      </c>
      <c r="D14" s="22">
        <v>5535221</v>
      </c>
      <c r="E14" s="20">
        <v>0.6</v>
      </c>
      <c r="F14" s="20">
        <v>1</v>
      </c>
      <c r="G14" s="16" t="s">
        <v>110</v>
      </c>
      <c r="H14" s="16" t="s">
        <v>277</v>
      </c>
      <c r="I14" s="169" t="s">
        <v>293</v>
      </c>
      <c r="J14" s="169" t="s">
        <v>389</v>
      </c>
      <c r="K14" s="169" t="s">
        <v>389</v>
      </c>
      <c r="L14" s="16" t="s">
        <v>390</v>
      </c>
      <c r="M14" s="16" t="s">
        <v>391</v>
      </c>
      <c r="N14" s="21">
        <v>34.081549491312174</v>
      </c>
      <c r="O14" s="21">
        <v>45.132851037983478</v>
      </c>
      <c r="P14" s="21">
        <v>20.822128462656458</v>
      </c>
    </row>
    <row r="15" spans="1:17">
      <c r="A15" s="16" t="s">
        <v>316</v>
      </c>
      <c r="B15" s="6" t="s">
        <v>329</v>
      </c>
      <c r="C15" s="62">
        <v>681513</v>
      </c>
      <c r="D15" s="62">
        <v>5530143</v>
      </c>
      <c r="E15" s="20">
        <v>0.4</v>
      </c>
      <c r="F15" s="20">
        <v>0.5</v>
      </c>
      <c r="G15" s="16" t="s">
        <v>332</v>
      </c>
      <c r="H15" s="16" t="s">
        <v>277</v>
      </c>
      <c r="I15" s="169" t="s">
        <v>366</v>
      </c>
      <c r="J15" s="169" t="s">
        <v>583</v>
      </c>
      <c r="K15" s="169" t="s">
        <v>579</v>
      </c>
      <c r="L15" s="16" t="s">
        <v>390</v>
      </c>
      <c r="M15" s="16" t="s">
        <v>391</v>
      </c>
      <c r="N15" s="21">
        <v>39.841486188360314</v>
      </c>
      <c r="O15" s="21">
        <v>43.531800950812539</v>
      </c>
      <c r="P15" s="21">
        <v>16.669369698287916</v>
      </c>
    </row>
    <row r="16" spans="1:17">
      <c r="A16" s="16" t="s">
        <v>316</v>
      </c>
      <c r="B16" s="6" t="s">
        <v>330</v>
      </c>
      <c r="C16" s="62">
        <v>681513</v>
      </c>
      <c r="D16" s="62">
        <v>5530143</v>
      </c>
      <c r="E16" s="20">
        <v>2.2000000000000002</v>
      </c>
      <c r="F16" s="20">
        <v>2.4</v>
      </c>
      <c r="G16" s="16" t="s">
        <v>331</v>
      </c>
      <c r="H16" s="16" t="s">
        <v>277</v>
      </c>
      <c r="I16" s="169" t="s">
        <v>366</v>
      </c>
      <c r="J16" s="169" t="s">
        <v>583</v>
      </c>
      <c r="K16" s="169" t="s">
        <v>579</v>
      </c>
      <c r="L16" s="16" t="s">
        <v>390</v>
      </c>
      <c r="M16" s="16" t="s">
        <v>391</v>
      </c>
      <c r="N16" s="21">
        <v>36.949948805392772</v>
      </c>
      <c r="O16" s="21">
        <v>43.795664195248669</v>
      </c>
      <c r="P16" s="21">
        <v>19.25438699935858</v>
      </c>
      <c r="Q16" s="31" t="s">
        <v>378</v>
      </c>
    </row>
    <row r="17" spans="1:17">
      <c r="A17" s="16" t="s">
        <v>322</v>
      </c>
      <c r="B17" s="6" t="s">
        <v>379</v>
      </c>
      <c r="C17" s="62">
        <v>687920</v>
      </c>
      <c r="D17" s="62">
        <v>5530535</v>
      </c>
      <c r="E17" s="20">
        <v>1.3</v>
      </c>
      <c r="F17" s="20">
        <v>1.7</v>
      </c>
      <c r="G17" s="16" t="s">
        <v>110</v>
      </c>
      <c r="H17" s="16" t="s">
        <v>277</v>
      </c>
      <c r="I17" s="16">
        <v>10</v>
      </c>
      <c r="J17" s="169" t="s">
        <v>583</v>
      </c>
      <c r="K17" s="169" t="s">
        <v>579</v>
      </c>
      <c r="L17" s="16" t="s">
        <v>390</v>
      </c>
      <c r="M17" s="16" t="s">
        <v>391</v>
      </c>
      <c r="N17" s="21">
        <v>28.355689502830096</v>
      </c>
      <c r="O17" s="21">
        <v>40.510192726604664</v>
      </c>
      <c r="P17" s="21">
        <v>31.166121934789651</v>
      </c>
    </row>
    <row r="18" spans="1:17">
      <c r="A18" s="16" t="s">
        <v>324</v>
      </c>
      <c r="B18" s="6" t="s">
        <v>358</v>
      </c>
      <c r="C18" s="16">
        <v>662990</v>
      </c>
      <c r="D18" s="16">
        <v>5550495</v>
      </c>
      <c r="E18" s="20">
        <v>0.2</v>
      </c>
      <c r="F18" s="20">
        <v>0.3</v>
      </c>
      <c r="G18" s="16" t="s">
        <v>332</v>
      </c>
      <c r="H18" s="16" t="s">
        <v>277</v>
      </c>
      <c r="I18" s="169" t="s">
        <v>284</v>
      </c>
      <c r="J18" s="169" t="s">
        <v>583</v>
      </c>
      <c r="K18" s="169" t="s">
        <v>579</v>
      </c>
      <c r="L18" s="16" t="s">
        <v>390</v>
      </c>
      <c r="M18" s="16" t="s">
        <v>391</v>
      </c>
      <c r="N18" s="21">
        <v>31.269962377886205</v>
      </c>
      <c r="O18" s="21">
        <v>49.231337007724655</v>
      </c>
      <c r="P18" s="21">
        <v>19.398700614389142</v>
      </c>
    </row>
    <row r="19" spans="1:17">
      <c r="A19" s="16" t="s">
        <v>324</v>
      </c>
      <c r="B19" s="6" t="s">
        <v>356</v>
      </c>
      <c r="C19" s="16">
        <v>662990</v>
      </c>
      <c r="D19" s="16">
        <v>5550495</v>
      </c>
      <c r="E19" s="20">
        <v>1.3</v>
      </c>
      <c r="F19" s="20">
        <v>1.4</v>
      </c>
      <c r="G19" s="16" t="s">
        <v>210</v>
      </c>
      <c r="H19" s="16" t="s">
        <v>277</v>
      </c>
      <c r="I19" s="169" t="s">
        <v>366</v>
      </c>
      <c r="J19" s="169" t="s">
        <v>583</v>
      </c>
      <c r="K19" s="169" t="s">
        <v>579</v>
      </c>
      <c r="L19" s="16" t="s">
        <v>390</v>
      </c>
      <c r="M19" s="16" t="s">
        <v>391</v>
      </c>
      <c r="N19" s="21">
        <v>30.037997734463499</v>
      </c>
      <c r="O19" s="21">
        <v>47.148734815046282</v>
      </c>
      <c r="P19" s="21">
        <v>22.813267450490216</v>
      </c>
    </row>
    <row r="20" spans="1:17">
      <c r="A20" s="16" t="s">
        <v>324</v>
      </c>
      <c r="B20" s="6" t="s">
        <v>385</v>
      </c>
      <c r="C20" s="16">
        <v>662990</v>
      </c>
      <c r="D20" s="16">
        <v>5550495</v>
      </c>
      <c r="E20" s="20">
        <v>2.1</v>
      </c>
      <c r="F20" s="20">
        <v>2.2000000000000002</v>
      </c>
      <c r="G20" s="16" t="s">
        <v>386</v>
      </c>
      <c r="H20" s="16" t="s">
        <v>277</v>
      </c>
      <c r="I20" s="169" t="s">
        <v>387</v>
      </c>
      <c r="J20" s="169" t="s">
        <v>583</v>
      </c>
      <c r="K20" s="169" t="s">
        <v>579</v>
      </c>
      <c r="L20" s="16" t="s">
        <v>390</v>
      </c>
      <c r="M20" s="16" t="s">
        <v>391</v>
      </c>
      <c r="N20" s="21">
        <v>56.522803064108295</v>
      </c>
      <c r="O20" s="21">
        <v>31.356437602260897</v>
      </c>
      <c r="P20" s="21">
        <v>12.12075933363082</v>
      </c>
      <c r="Q20" s="31" t="s">
        <v>359</v>
      </c>
    </row>
    <row r="21" spans="1:17">
      <c r="A21" s="16" t="s">
        <v>325</v>
      </c>
      <c r="B21" s="6" t="s">
        <v>381</v>
      </c>
      <c r="C21" s="62">
        <v>639951</v>
      </c>
      <c r="D21" s="62">
        <v>5578517</v>
      </c>
      <c r="E21" s="20">
        <v>0.2</v>
      </c>
      <c r="F21" s="20">
        <v>0.3</v>
      </c>
      <c r="G21" s="16" t="s">
        <v>333</v>
      </c>
      <c r="H21" s="16" t="s">
        <v>277</v>
      </c>
      <c r="I21" s="16">
        <v>5</v>
      </c>
      <c r="J21" s="169" t="s">
        <v>583</v>
      </c>
      <c r="K21" s="169" t="s">
        <v>579</v>
      </c>
      <c r="L21" s="16" t="s">
        <v>394</v>
      </c>
      <c r="M21" s="16" t="s">
        <v>396</v>
      </c>
      <c r="N21" s="21">
        <v>28.749177694694485</v>
      </c>
      <c r="O21" s="21">
        <v>46.518371396932253</v>
      </c>
      <c r="P21" s="21">
        <v>24.732450908373263</v>
      </c>
      <c r="Q21" s="31" t="s">
        <v>334</v>
      </c>
    </row>
    <row r="22" spans="1:17">
      <c r="A22" s="16" t="s">
        <v>327</v>
      </c>
      <c r="B22" s="6" t="s">
        <v>382</v>
      </c>
      <c r="C22" s="62">
        <v>617818</v>
      </c>
      <c r="D22" s="62">
        <v>5578055</v>
      </c>
      <c r="E22" s="20">
        <v>1</v>
      </c>
      <c r="F22" s="20">
        <v>1.2</v>
      </c>
      <c r="G22" s="16" t="s">
        <v>110</v>
      </c>
      <c r="H22" s="16" t="s">
        <v>277</v>
      </c>
      <c r="I22" s="169" t="s">
        <v>284</v>
      </c>
      <c r="J22" s="169" t="s">
        <v>583</v>
      </c>
      <c r="K22" s="169" t="s">
        <v>579</v>
      </c>
      <c r="L22" s="16" t="s">
        <v>390</v>
      </c>
      <c r="M22" s="16" t="s">
        <v>391</v>
      </c>
      <c r="N22" s="21">
        <v>32.762759327363071</v>
      </c>
      <c r="O22" s="21">
        <v>49.490233289351785</v>
      </c>
      <c r="P22" s="21">
        <v>17.747007383285144</v>
      </c>
    </row>
    <row r="23" spans="1:17" s="172" customFormat="1">
      <c r="A23" s="16" t="s">
        <v>363</v>
      </c>
      <c r="B23" s="16" t="s">
        <v>367</v>
      </c>
      <c r="C23" s="62">
        <v>655819.26</v>
      </c>
      <c r="D23" s="62">
        <v>5478159.9699999997</v>
      </c>
      <c r="E23" s="20">
        <v>0.6</v>
      </c>
      <c r="F23" s="20">
        <v>0.8</v>
      </c>
      <c r="G23" s="16" t="s">
        <v>371</v>
      </c>
      <c r="H23" s="16" t="s">
        <v>277</v>
      </c>
      <c r="I23" s="16">
        <v>5</v>
      </c>
      <c r="J23" s="169" t="s">
        <v>582</v>
      </c>
      <c r="K23" s="169" t="s">
        <v>370</v>
      </c>
      <c r="L23" s="16" t="s">
        <v>393</v>
      </c>
      <c r="M23" s="16" t="s">
        <v>397</v>
      </c>
      <c r="N23" s="21">
        <v>45.087262669354452</v>
      </c>
      <c r="O23" s="21">
        <v>44.299170221742997</v>
      </c>
      <c r="P23" s="21">
        <v>10.613567108902533</v>
      </c>
      <c r="Q23" s="31"/>
    </row>
    <row r="24" spans="1:17" s="172" customFormat="1">
      <c r="A24" s="16" t="s">
        <v>363</v>
      </c>
      <c r="B24" s="16" t="s">
        <v>368</v>
      </c>
      <c r="C24" s="62">
        <v>655819.26</v>
      </c>
      <c r="D24" s="62">
        <v>5478159.9699999997</v>
      </c>
      <c r="E24" s="20">
        <v>2.1</v>
      </c>
      <c r="F24" s="20">
        <v>2.2999999999999998</v>
      </c>
      <c r="G24" s="16" t="s">
        <v>210</v>
      </c>
      <c r="H24" s="16" t="s">
        <v>277</v>
      </c>
      <c r="I24" s="169" t="s">
        <v>369</v>
      </c>
      <c r="J24" s="169" t="s">
        <v>582</v>
      </c>
      <c r="K24" s="169" t="s">
        <v>581</v>
      </c>
      <c r="L24" s="16" t="s">
        <v>392</v>
      </c>
      <c r="M24" s="16" t="s">
        <v>395</v>
      </c>
      <c r="N24" s="21">
        <v>28.437603486034725</v>
      </c>
      <c r="O24" s="21">
        <v>52.615847697337365</v>
      </c>
      <c r="P24" s="21">
        <v>18.946548816627921</v>
      </c>
      <c r="Q24" s="6"/>
    </row>
    <row r="25" spans="1:17" s="172" customFormat="1">
      <c r="A25" s="16" t="s">
        <v>364</v>
      </c>
      <c r="B25" s="16" t="s">
        <v>365</v>
      </c>
      <c r="C25" s="62">
        <v>655249.64</v>
      </c>
      <c r="D25" s="62">
        <v>5479074.5999999996</v>
      </c>
      <c r="E25" s="20">
        <v>1.5</v>
      </c>
      <c r="F25" s="20">
        <v>1.7</v>
      </c>
      <c r="G25" s="16" t="s">
        <v>110</v>
      </c>
      <c r="H25" s="16" t="s">
        <v>277</v>
      </c>
      <c r="I25" s="169" t="s">
        <v>366</v>
      </c>
      <c r="J25" s="169" t="s">
        <v>583</v>
      </c>
      <c r="K25" s="169" t="s">
        <v>580</v>
      </c>
      <c r="L25" s="16" t="s">
        <v>390</v>
      </c>
      <c r="M25" s="16" t="s">
        <v>391</v>
      </c>
      <c r="N25" s="21">
        <v>37.314349742100255</v>
      </c>
      <c r="O25" s="21">
        <v>45.085810506284744</v>
      </c>
      <c r="P25" s="21">
        <v>17.640620461715663</v>
      </c>
      <c r="Q25" s="31"/>
    </row>
    <row r="26" spans="1:17" s="172" customFormat="1">
      <c r="A26" s="17" t="s">
        <v>401</v>
      </c>
      <c r="B26" s="17" t="s">
        <v>416</v>
      </c>
      <c r="C26" s="110">
        <v>655711</v>
      </c>
      <c r="D26" s="110">
        <v>5479592</v>
      </c>
      <c r="E26" s="97">
        <v>1.1000000000000001</v>
      </c>
      <c r="F26" s="97">
        <v>1.3</v>
      </c>
      <c r="G26" s="17" t="s">
        <v>417</v>
      </c>
      <c r="H26" s="17" t="s">
        <v>277</v>
      </c>
      <c r="I26" s="173" t="s">
        <v>418</v>
      </c>
      <c r="J26" s="173" t="s">
        <v>578</v>
      </c>
      <c r="K26" s="173" t="s">
        <v>579</v>
      </c>
      <c r="L26" s="17" t="s">
        <v>208</v>
      </c>
      <c r="M26" s="17" t="s">
        <v>208</v>
      </c>
      <c r="N26" s="98" t="s">
        <v>208</v>
      </c>
      <c r="O26" s="98" t="s">
        <v>208</v>
      </c>
      <c r="P26" s="98" t="s">
        <v>208</v>
      </c>
      <c r="Q26" s="174"/>
    </row>
    <row r="27" spans="1:17" ht="16.5" customHeight="1">
      <c r="A27" s="134" t="s">
        <v>708</v>
      </c>
    </row>
    <row r="28" spans="1:17">
      <c r="A28" s="175"/>
    </row>
  </sheetData>
  <sortState xmlns:xlrd2="http://schemas.microsoft.com/office/spreadsheetml/2017/richdata2" ref="A3:Q22">
    <sortCondition ref="A3:A22"/>
    <sortCondition ref="B3:B22"/>
  </sortState>
  <phoneticPr fontId="6"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21"/>
  <sheetViews>
    <sheetView zoomScaleNormal="100" workbookViewId="0">
      <pane xSplit="1" topLeftCell="B1" activePane="topRight" state="frozen"/>
      <selection pane="topRight" sqref="A1:I1"/>
    </sheetView>
  </sheetViews>
  <sheetFormatPr defaultColWidth="9.125" defaultRowHeight="13.8"/>
  <cols>
    <col min="1" max="1" width="10.75" style="6" customWidth="1"/>
    <col min="2" max="2" width="13.75" style="6" bestFit="1" customWidth="1"/>
    <col min="3" max="3" width="9.125" style="6"/>
    <col min="4" max="4" width="10.375" style="6" customWidth="1"/>
    <col min="5" max="5" width="11.125" style="6" bestFit="1" customWidth="1"/>
    <col min="6" max="6" width="8.75" style="6" bestFit="1" customWidth="1"/>
    <col min="7" max="7" width="20.25" style="11" bestFit="1" customWidth="1"/>
    <col min="8" max="8" width="9.875" style="6" bestFit="1" customWidth="1"/>
    <col min="9" max="9" width="11" style="6" customWidth="1"/>
    <col min="10" max="10" width="5.375" style="6" bestFit="1" customWidth="1"/>
    <col min="11" max="11" width="5.125" style="6" bestFit="1" customWidth="1"/>
    <col min="12" max="12" width="9" style="6" bestFit="1" customWidth="1"/>
    <col min="13" max="13" width="11.375" style="6" bestFit="1" customWidth="1"/>
    <col min="14" max="14" width="10.75" style="6" customWidth="1"/>
    <col min="15" max="15" width="14.25" style="6" bestFit="1" customWidth="1"/>
    <col min="16" max="16" width="9" style="6" bestFit="1" customWidth="1"/>
    <col min="17" max="17" width="11.125" style="6" bestFit="1" customWidth="1"/>
    <col min="18" max="18" width="15.125" style="6" bestFit="1" customWidth="1"/>
    <col min="19" max="19" width="8.375" style="6" bestFit="1" customWidth="1"/>
    <col min="20" max="20" width="9" style="6" bestFit="1" customWidth="1"/>
    <col min="21" max="21" width="6.25" style="6" bestFit="1" customWidth="1"/>
    <col min="22" max="22" width="8.625" style="6" bestFit="1" customWidth="1"/>
    <col min="23" max="23" width="9.125" style="6" bestFit="1" customWidth="1"/>
    <col min="24" max="24" width="5" style="6" bestFit="1" customWidth="1"/>
    <col min="25" max="16384" width="9.125" style="6"/>
  </cols>
  <sheetData>
    <row r="1" spans="1:24" ht="24" customHeight="1">
      <c r="A1" s="232" t="s">
        <v>703</v>
      </c>
      <c r="B1" s="233"/>
      <c r="C1" s="233"/>
      <c r="D1" s="233"/>
      <c r="E1" s="233"/>
      <c r="F1" s="233"/>
      <c r="G1" s="233"/>
      <c r="H1" s="233"/>
      <c r="I1" s="233"/>
    </row>
    <row r="2" spans="1:24" s="67" customFormat="1" ht="69">
      <c r="A2" s="68" t="s">
        <v>177</v>
      </c>
      <c r="B2" s="68" t="s">
        <v>228</v>
      </c>
      <c r="C2" s="71" t="s">
        <v>672</v>
      </c>
      <c r="D2" s="71" t="s">
        <v>673</v>
      </c>
      <c r="E2" s="70" t="s">
        <v>674</v>
      </c>
      <c r="F2" s="70" t="s">
        <v>675</v>
      </c>
      <c r="G2" s="69" t="s">
        <v>160</v>
      </c>
      <c r="H2" s="68" t="s">
        <v>227</v>
      </c>
      <c r="I2" s="68" t="s">
        <v>676</v>
      </c>
      <c r="J2" s="68" t="s">
        <v>225</v>
      </c>
      <c r="K2" s="68" t="s">
        <v>224</v>
      </c>
      <c r="L2" s="68" t="s">
        <v>223</v>
      </c>
      <c r="M2" s="68" t="s">
        <v>222</v>
      </c>
      <c r="N2" s="68" t="s">
        <v>221</v>
      </c>
      <c r="O2" s="68" t="s">
        <v>220</v>
      </c>
      <c r="P2" s="68" t="s">
        <v>219</v>
      </c>
      <c r="Q2" s="68" t="s">
        <v>218</v>
      </c>
      <c r="R2" s="68" t="s">
        <v>217</v>
      </c>
      <c r="S2" s="68" t="s">
        <v>216</v>
      </c>
      <c r="T2" s="68" t="s">
        <v>215</v>
      </c>
      <c r="U2" s="68" t="s">
        <v>214</v>
      </c>
      <c r="V2" s="68" t="s">
        <v>213</v>
      </c>
      <c r="W2" s="68" t="s">
        <v>212</v>
      </c>
      <c r="X2" s="68" t="s">
        <v>211</v>
      </c>
    </row>
    <row r="3" spans="1:24">
      <c r="A3" s="41" t="s">
        <v>252</v>
      </c>
      <c r="B3" s="41" t="s">
        <v>275</v>
      </c>
      <c r="C3" s="16">
        <v>639611</v>
      </c>
      <c r="D3" s="16">
        <v>5583655</v>
      </c>
      <c r="E3" s="20">
        <v>1.2</v>
      </c>
      <c r="F3" s="20">
        <v>1.6</v>
      </c>
      <c r="G3" s="16" t="s">
        <v>276</v>
      </c>
      <c r="H3" s="16">
        <v>507</v>
      </c>
      <c r="I3" s="16">
        <v>1</v>
      </c>
      <c r="J3" s="16">
        <v>3</v>
      </c>
      <c r="K3" s="16">
        <v>0</v>
      </c>
      <c r="L3" s="16">
        <v>135</v>
      </c>
      <c r="M3" s="16">
        <v>0</v>
      </c>
      <c r="N3" s="16">
        <v>5</v>
      </c>
      <c r="O3" s="16">
        <v>4</v>
      </c>
      <c r="P3" s="16">
        <v>0</v>
      </c>
      <c r="Q3" s="16">
        <v>0</v>
      </c>
      <c r="R3" s="16">
        <v>10</v>
      </c>
      <c r="S3" s="16">
        <v>1</v>
      </c>
      <c r="T3" s="16">
        <v>2</v>
      </c>
      <c r="U3" s="16">
        <v>1</v>
      </c>
      <c r="V3" s="16">
        <v>0</v>
      </c>
      <c r="W3" s="16">
        <v>0</v>
      </c>
      <c r="X3" s="16">
        <v>669</v>
      </c>
    </row>
    <row r="4" spans="1:24">
      <c r="A4" s="41" t="s">
        <v>255</v>
      </c>
      <c r="B4" s="41" t="s">
        <v>281</v>
      </c>
      <c r="C4" s="22">
        <v>640770</v>
      </c>
      <c r="D4" s="22">
        <v>5590534</v>
      </c>
      <c r="E4" s="20">
        <v>0.3</v>
      </c>
      <c r="F4" s="20">
        <v>0.4</v>
      </c>
      <c r="G4" s="16" t="s">
        <v>276</v>
      </c>
      <c r="H4" s="16">
        <v>365</v>
      </c>
      <c r="I4" s="16">
        <v>1</v>
      </c>
      <c r="J4" s="16">
        <v>1</v>
      </c>
      <c r="K4" s="16">
        <v>0</v>
      </c>
      <c r="L4" s="16">
        <v>128</v>
      </c>
      <c r="M4" s="16">
        <v>2</v>
      </c>
      <c r="N4" s="16">
        <v>1</v>
      </c>
      <c r="O4" s="16">
        <v>2</v>
      </c>
      <c r="P4" s="16">
        <v>0</v>
      </c>
      <c r="Q4" s="16">
        <v>0</v>
      </c>
      <c r="R4" s="16">
        <v>4</v>
      </c>
      <c r="S4" s="16">
        <v>0</v>
      </c>
      <c r="T4" s="16">
        <v>0</v>
      </c>
      <c r="U4" s="16">
        <v>2</v>
      </c>
      <c r="V4" s="16">
        <v>0</v>
      </c>
      <c r="W4" s="16">
        <v>0</v>
      </c>
      <c r="X4" s="16">
        <v>506</v>
      </c>
    </row>
    <row r="5" spans="1:24">
      <c r="A5" s="41" t="s">
        <v>255</v>
      </c>
      <c r="B5" s="41" t="s">
        <v>282</v>
      </c>
      <c r="C5" s="22">
        <v>640770</v>
      </c>
      <c r="D5" s="22">
        <v>5590534</v>
      </c>
      <c r="E5" s="20">
        <v>1.4</v>
      </c>
      <c r="F5" s="20">
        <v>1.9</v>
      </c>
      <c r="G5" s="16" t="s">
        <v>283</v>
      </c>
      <c r="H5" s="16">
        <v>597</v>
      </c>
      <c r="I5" s="16">
        <v>11</v>
      </c>
      <c r="J5" s="16">
        <v>0</v>
      </c>
      <c r="K5" s="16">
        <v>0</v>
      </c>
      <c r="L5" s="16">
        <v>205</v>
      </c>
      <c r="M5" s="16">
        <v>0</v>
      </c>
      <c r="N5" s="16">
        <v>5</v>
      </c>
      <c r="O5" s="16">
        <v>4</v>
      </c>
      <c r="P5" s="16">
        <v>0</v>
      </c>
      <c r="Q5" s="16">
        <v>0</v>
      </c>
      <c r="R5" s="16">
        <v>18</v>
      </c>
      <c r="S5" s="16">
        <v>0</v>
      </c>
      <c r="T5" s="16">
        <v>0</v>
      </c>
      <c r="U5" s="16">
        <v>0</v>
      </c>
      <c r="V5" s="16">
        <v>0</v>
      </c>
      <c r="W5" s="16">
        <v>0</v>
      </c>
      <c r="X5" s="16">
        <v>840</v>
      </c>
    </row>
    <row r="6" spans="1:24">
      <c r="A6" s="41" t="s">
        <v>263</v>
      </c>
      <c r="B6" s="41" t="s">
        <v>306</v>
      </c>
      <c r="C6" s="62">
        <v>681164</v>
      </c>
      <c r="D6" s="62">
        <v>5526167</v>
      </c>
      <c r="E6" s="20">
        <v>0.5</v>
      </c>
      <c r="F6" s="20">
        <v>1</v>
      </c>
      <c r="G6" s="16" t="s">
        <v>110</v>
      </c>
      <c r="H6" s="16">
        <v>521</v>
      </c>
      <c r="I6" s="16">
        <v>1</v>
      </c>
      <c r="J6" s="16">
        <v>1</v>
      </c>
      <c r="K6" s="16">
        <v>0</v>
      </c>
      <c r="L6" s="16">
        <v>127</v>
      </c>
      <c r="M6" s="16">
        <v>0</v>
      </c>
      <c r="N6" s="16">
        <v>3</v>
      </c>
      <c r="O6" s="16">
        <v>1</v>
      </c>
      <c r="P6" s="16">
        <v>0</v>
      </c>
      <c r="Q6" s="16">
        <v>0</v>
      </c>
      <c r="R6" s="16">
        <v>7</v>
      </c>
      <c r="S6" s="16">
        <v>1</v>
      </c>
      <c r="T6" s="16">
        <v>0</v>
      </c>
      <c r="U6" s="16">
        <v>2</v>
      </c>
      <c r="V6" s="16">
        <v>0</v>
      </c>
      <c r="W6" s="16">
        <v>0</v>
      </c>
      <c r="X6" s="16">
        <v>664</v>
      </c>
    </row>
    <row r="7" spans="1:24">
      <c r="A7" s="16" t="s">
        <v>268</v>
      </c>
      <c r="B7" s="31" t="s">
        <v>313</v>
      </c>
      <c r="C7" s="22">
        <v>676514</v>
      </c>
      <c r="D7" s="22">
        <v>5535221</v>
      </c>
      <c r="E7" s="20">
        <v>0.6</v>
      </c>
      <c r="F7" s="20">
        <v>1</v>
      </c>
      <c r="G7" s="16" t="s">
        <v>110</v>
      </c>
      <c r="H7" s="16">
        <v>641</v>
      </c>
      <c r="I7" s="16">
        <v>1</v>
      </c>
      <c r="J7" s="16">
        <v>0</v>
      </c>
      <c r="K7" s="16">
        <v>0</v>
      </c>
      <c r="L7" s="16">
        <v>49</v>
      </c>
      <c r="M7" s="16">
        <v>0</v>
      </c>
      <c r="N7" s="16">
        <v>1</v>
      </c>
      <c r="O7" s="16">
        <v>0</v>
      </c>
      <c r="P7" s="16">
        <v>0</v>
      </c>
      <c r="Q7" s="16">
        <v>0</v>
      </c>
      <c r="R7" s="16">
        <v>1</v>
      </c>
      <c r="S7" s="16">
        <v>0</v>
      </c>
      <c r="T7" s="16">
        <v>0</v>
      </c>
      <c r="U7" s="16">
        <v>0</v>
      </c>
      <c r="V7" s="16">
        <v>0</v>
      </c>
      <c r="W7" s="16">
        <v>0</v>
      </c>
      <c r="X7" s="16">
        <v>693</v>
      </c>
    </row>
    <row r="8" spans="1:24">
      <c r="A8" s="16" t="s">
        <v>316</v>
      </c>
      <c r="B8" s="6" t="s">
        <v>329</v>
      </c>
      <c r="C8" s="62">
        <v>681513</v>
      </c>
      <c r="D8" s="62">
        <v>5530143</v>
      </c>
      <c r="E8" s="20">
        <v>0.4</v>
      </c>
      <c r="F8" s="20">
        <v>0.5</v>
      </c>
      <c r="G8" s="16" t="s">
        <v>332</v>
      </c>
      <c r="H8" s="16">
        <v>614</v>
      </c>
      <c r="I8" s="16">
        <v>0</v>
      </c>
      <c r="J8" s="16">
        <v>0</v>
      </c>
      <c r="K8" s="16">
        <v>0</v>
      </c>
      <c r="L8" s="16">
        <v>110</v>
      </c>
      <c r="M8" s="16">
        <v>0</v>
      </c>
      <c r="N8" s="16">
        <v>0</v>
      </c>
      <c r="O8" s="16">
        <v>3</v>
      </c>
      <c r="P8" s="16">
        <v>0</v>
      </c>
      <c r="Q8" s="16">
        <v>1</v>
      </c>
      <c r="R8" s="16">
        <v>2</v>
      </c>
      <c r="S8" s="16">
        <v>0</v>
      </c>
      <c r="T8" s="16">
        <v>0</v>
      </c>
      <c r="U8" s="16">
        <v>1</v>
      </c>
      <c r="V8" s="16">
        <v>0</v>
      </c>
      <c r="W8" s="16">
        <v>0</v>
      </c>
      <c r="X8" s="16">
        <v>731</v>
      </c>
    </row>
    <row r="9" spans="1:24">
      <c r="A9" s="16" t="s">
        <v>316</v>
      </c>
      <c r="B9" s="6" t="s">
        <v>330</v>
      </c>
      <c r="C9" s="62">
        <v>681513</v>
      </c>
      <c r="D9" s="62">
        <v>5530143</v>
      </c>
      <c r="E9" s="20">
        <v>2.2000000000000002</v>
      </c>
      <c r="F9" s="20">
        <v>2.4</v>
      </c>
      <c r="G9" s="16" t="s">
        <v>331</v>
      </c>
      <c r="H9" s="16">
        <v>456</v>
      </c>
      <c r="I9" s="16">
        <v>3</v>
      </c>
      <c r="J9" s="16">
        <v>0</v>
      </c>
      <c r="K9" s="16">
        <v>0</v>
      </c>
      <c r="L9" s="16">
        <v>62</v>
      </c>
      <c r="M9" s="16">
        <v>0</v>
      </c>
      <c r="N9" s="16">
        <v>1</v>
      </c>
      <c r="O9" s="16">
        <v>2</v>
      </c>
      <c r="P9" s="16">
        <v>0</v>
      </c>
      <c r="Q9" s="16">
        <v>0</v>
      </c>
      <c r="R9" s="16">
        <v>7</v>
      </c>
      <c r="S9" s="16">
        <v>2</v>
      </c>
      <c r="T9" s="16">
        <v>0</v>
      </c>
      <c r="U9" s="16">
        <v>0</v>
      </c>
      <c r="V9" s="16">
        <v>0</v>
      </c>
      <c r="W9" s="16">
        <v>0</v>
      </c>
      <c r="X9" s="16">
        <v>533</v>
      </c>
    </row>
    <row r="10" spans="1:24">
      <c r="A10" s="16" t="s">
        <v>322</v>
      </c>
      <c r="B10" s="6" t="s">
        <v>379</v>
      </c>
      <c r="C10" s="62">
        <v>687920</v>
      </c>
      <c r="D10" s="62">
        <v>5530535</v>
      </c>
      <c r="E10" s="20">
        <v>1.3</v>
      </c>
      <c r="F10" s="20">
        <v>1.7</v>
      </c>
      <c r="G10" s="16" t="s">
        <v>110</v>
      </c>
      <c r="H10" s="16">
        <v>390</v>
      </c>
      <c r="I10" s="16">
        <v>4</v>
      </c>
      <c r="J10" s="16">
        <v>0</v>
      </c>
      <c r="K10" s="16">
        <v>0</v>
      </c>
      <c r="L10" s="16">
        <v>129</v>
      </c>
      <c r="M10" s="16">
        <v>0</v>
      </c>
      <c r="N10" s="16">
        <v>0</v>
      </c>
      <c r="O10" s="16">
        <v>3</v>
      </c>
      <c r="P10" s="16">
        <v>0</v>
      </c>
      <c r="Q10" s="16">
        <v>0</v>
      </c>
      <c r="R10" s="16">
        <v>1</v>
      </c>
      <c r="S10" s="16">
        <v>1</v>
      </c>
      <c r="T10" s="16">
        <v>1</v>
      </c>
      <c r="U10" s="16">
        <v>2</v>
      </c>
      <c r="V10" s="16">
        <v>0</v>
      </c>
      <c r="W10" s="16">
        <v>0</v>
      </c>
      <c r="X10" s="16">
        <v>531</v>
      </c>
    </row>
    <row r="11" spans="1:24">
      <c r="A11" s="16" t="s">
        <v>324</v>
      </c>
      <c r="B11" s="6" t="s">
        <v>358</v>
      </c>
      <c r="C11" s="16">
        <v>662990</v>
      </c>
      <c r="D11" s="16">
        <v>5550495</v>
      </c>
      <c r="E11" s="20">
        <v>0.2</v>
      </c>
      <c r="F11" s="20">
        <v>0.3</v>
      </c>
      <c r="G11" s="16" t="s">
        <v>332</v>
      </c>
      <c r="H11" s="16">
        <v>326</v>
      </c>
      <c r="I11" s="16">
        <v>1</v>
      </c>
      <c r="J11" s="16">
        <v>0</v>
      </c>
      <c r="K11" s="16">
        <v>0</v>
      </c>
      <c r="L11" s="16">
        <v>45</v>
      </c>
      <c r="M11" s="16">
        <v>1</v>
      </c>
      <c r="N11" s="16">
        <v>0</v>
      </c>
      <c r="O11" s="16">
        <v>0</v>
      </c>
      <c r="P11" s="16">
        <v>0</v>
      </c>
      <c r="Q11" s="16">
        <v>0</v>
      </c>
      <c r="R11" s="16">
        <v>1</v>
      </c>
      <c r="S11" s="16">
        <v>0</v>
      </c>
      <c r="T11" s="16">
        <v>0</v>
      </c>
      <c r="U11" s="16">
        <v>0</v>
      </c>
      <c r="V11" s="16">
        <v>0</v>
      </c>
      <c r="W11" s="16">
        <v>0</v>
      </c>
      <c r="X11" s="16">
        <v>374</v>
      </c>
    </row>
    <row r="12" spans="1:24">
      <c r="A12" s="16" t="s">
        <v>324</v>
      </c>
      <c r="B12" s="6" t="s">
        <v>356</v>
      </c>
      <c r="C12" s="16">
        <v>662990</v>
      </c>
      <c r="D12" s="16">
        <v>5550495</v>
      </c>
      <c r="E12" s="20">
        <v>1.3</v>
      </c>
      <c r="F12" s="20">
        <v>1.4</v>
      </c>
      <c r="G12" s="16" t="s">
        <v>210</v>
      </c>
      <c r="H12" s="16">
        <v>536</v>
      </c>
      <c r="I12" s="16">
        <v>0</v>
      </c>
      <c r="J12" s="16">
        <v>0</v>
      </c>
      <c r="K12" s="16">
        <v>0</v>
      </c>
      <c r="L12" s="16">
        <v>50</v>
      </c>
      <c r="M12" s="16">
        <v>0</v>
      </c>
      <c r="N12" s="16">
        <v>0</v>
      </c>
      <c r="O12" s="16">
        <v>1</v>
      </c>
      <c r="P12" s="16">
        <v>0</v>
      </c>
      <c r="Q12" s="16">
        <v>0</v>
      </c>
      <c r="R12" s="16">
        <v>3</v>
      </c>
      <c r="S12" s="16">
        <v>0</v>
      </c>
      <c r="T12" s="16">
        <v>0</v>
      </c>
      <c r="U12" s="16">
        <v>1</v>
      </c>
      <c r="V12" s="16">
        <v>0</v>
      </c>
      <c r="W12" s="16">
        <v>0</v>
      </c>
      <c r="X12" s="16">
        <v>591</v>
      </c>
    </row>
    <row r="13" spans="1:24">
      <c r="A13" s="16" t="s">
        <v>324</v>
      </c>
      <c r="B13" s="6" t="s">
        <v>385</v>
      </c>
      <c r="C13" s="16">
        <v>662990</v>
      </c>
      <c r="D13" s="16">
        <v>5550495</v>
      </c>
      <c r="E13" s="20">
        <v>2.1</v>
      </c>
      <c r="F13" s="20">
        <v>2.2000000000000002</v>
      </c>
      <c r="G13" s="16" t="s">
        <v>386</v>
      </c>
      <c r="H13" s="16">
        <v>499</v>
      </c>
      <c r="I13" s="16">
        <v>1</v>
      </c>
      <c r="J13" s="16">
        <v>0</v>
      </c>
      <c r="K13" s="16">
        <v>0</v>
      </c>
      <c r="L13" s="16">
        <v>32</v>
      </c>
      <c r="M13" s="16">
        <v>1</v>
      </c>
      <c r="N13" s="16">
        <v>1</v>
      </c>
      <c r="O13" s="16">
        <v>0</v>
      </c>
      <c r="P13" s="16">
        <v>0</v>
      </c>
      <c r="Q13" s="16">
        <v>0</v>
      </c>
      <c r="R13" s="16">
        <v>0</v>
      </c>
      <c r="S13" s="16">
        <v>0</v>
      </c>
      <c r="T13" s="16">
        <v>0</v>
      </c>
      <c r="U13" s="16">
        <v>0</v>
      </c>
      <c r="V13" s="16">
        <v>0</v>
      </c>
      <c r="W13" s="16">
        <v>0</v>
      </c>
      <c r="X13" s="16">
        <v>534</v>
      </c>
    </row>
    <row r="14" spans="1:24">
      <c r="A14" s="16" t="s">
        <v>325</v>
      </c>
      <c r="B14" s="6" t="s">
        <v>381</v>
      </c>
      <c r="C14" s="62">
        <v>639951</v>
      </c>
      <c r="D14" s="62">
        <v>5578517</v>
      </c>
      <c r="E14" s="20">
        <v>0.2</v>
      </c>
      <c r="F14" s="20">
        <v>0.3</v>
      </c>
      <c r="G14" s="16" t="s">
        <v>333</v>
      </c>
      <c r="H14" s="16">
        <v>449</v>
      </c>
      <c r="I14" s="16">
        <v>8</v>
      </c>
      <c r="J14" s="16">
        <v>0</v>
      </c>
      <c r="K14" s="16">
        <v>0</v>
      </c>
      <c r="L14" s="16">
        <v>161</v>
      </c>
      <c r="M14" s="16">
        <v>5</v>
      </c>
      <c r="N14" s="16">
        <v>2</v>
      </c>
      <c r="O14" s="16">
        <v>9</v>
      </c>
      <c r="P14" s="16">
        <v>0</v>
      </c>
      <c r="Q14" s="16">
        <v>0</v>
      </c>
      <c r="R14" s="16">
        <v>5</v>
      </c>
      <c r="S14" s="16">
        <v>0</v>
      </c>
      <c r="T14" s="16">
        <v>0</v>
      </c>
      <c r="U14" s="16">
        <v>0</v>
      </c>
      <c r="V14" s="16">
        <v>0</v>
      </c>
      <c r="W14" s="16">
        <v>0</v>
      </c>
      <c r="X14" s="16">
        <v>639</v>
      </c>
    </row>
    <row r="15" spans="1:24">
      <c r="A15" s="16" t="s">
        <v>327</v>
      </c>
      <c r="B15" s="6" t="s">
        <v>382</v>
      </c>
      <c r="C15" s="62">
        <v>617818</v>
      </c>
      <c r="D15" s="62">
        <v>5578055</v>
      </c>
      <c r="E15" s="20">
        <v>1</v>
      </c>
      <c r="F15" s="20">
        <v>1.2</v>
      </c>
      <c r="G15" s="16" t="s">
        <v>110</v>
      </c>
      <c r="H15" s="16">
        <v>471</v>
      </c>
      <c r="I15" s="16">
        <v>11</v>
      </c>
      <c r="J15" s="16">
        <v>1</v>
      </c>
      <c r="K15" s="16">
        <v>0</v>
      </c>
      <c r="L15" s="16">
        <v>136</v>
      </c>
      <c r="M15" s="16">
        <v>0</v>
      </c>
      <c r="N15" s="16">
        <v>8</v>
      </c>
      <c r="O15" s="16">
        <v>8</v>
      </c>
      <c r="P15" s="16">
        <v>0</v>
      </c>
      <c r="Q15" s="16">
        <v>0</v>
      </c>
      <c r="R15" s="16">
        <v>12</v>
      </c>
      <c r="S15" s="16">
        <v>0</v>
      </c>
      <c r="T15" s="16">
        <v>0</v>
      </c>
      <c r="U15" s="16">
        <v>0</v>
      </c>
      <c r="V15" s="16">
        <v>0</v>
      </c>
      <c r="W15" s="16">
        <v>0</v>
      </c>
      <c r="X15" s="16">
        <v>647</v>
      </c>
    </row>
    <row r="16" spans="1:24">
      <c r="A16" s="16" t="s">
        <v>363</v>
      </c>
      <c r="B16" s="16" t="s">
        <v>367</v>
      </c>
      <c r="C16" s="62">
        <v>655819.26</v>
      </c>
      <c r="D16" s="62">
        <v>5478159.9699999997</v>
      </c>
      <c r="E16" s="20">
        <v>0.6</v>
      </c>
      <c r="F16" s="20">
        <v>0.8</v>
      </c>
      <c r="G16" s="16" t="s">
        <v>371</v>
      </c>
      <c r="H16" s="16">
        <v>398</v>
      </c>
      <c r="I16" s="16">
        <v>1</v>
      </c>
      <c r="J16" s="16">
        <v>0</v>
      </c>
      <c r="K16" s="16">
        <v>0</v>
      </c>
      <c r="L16" s="16">
        <v>202</v>
      </c>
      <c r="M16" s="16">
        <v>0</v>
      </c>
      <c r="N16" s="16">
        <v>0</v>
      </c>
      <c r="O16" s="16">
        <v>19</v>
      </c>
      <c r="P16" s="16">
        <v>0</v>
      </c>
      <c r="Q16" s="16">
        <v>0</v>
      </c>
      <c r="R16" s="16">
        <v>16</v>
      </c>
      <c r="S16" s="16">
        <v>1</v>
      </c>
      <c r="T16" s="16">
        <v>0</v>
      </c>
      <c r="U16" s="16">
        <v>3</v>
      </c>
      <c r="V16" s="16">
        <v>0</v>
      </c>
      <c r="W16" s="16">
        <v>0</v>
      </c>
      <c r="X16" s="16">
        <v>640</v>
      </c>
    </row>
    <row r="17" spans="1:24" s="73" customFormat="1">
      <c r="A17" s="16" t="s">
        <v>363</v>
      </c>
      <c r="B17" s="16" t="s">
        <v>368</v>
      </c>
      <c r="C17" s="62">
        <v>655819.26</v>
      </c>
      <c r="D17" s="62">
        <v>5478159.9699999997</v>
      </c>
      <c r="E17" s="20">
        <v>2.1</v>
      </c>
      <c r="F17" s="20">
        <v>2.2999999999999998</v>
      </c>
      <c r="G17" s="16" t="s">
        <v>210</v>
      </c>
      <c r="H17" s="76">
        <v>472</v>
      </c>
      <c r="I17" s="76">
        <v>1</v>
      </c>
      <c r="J17" s="16">
        <v>0</v>
      </c>
      <c r="K17" s="16">
        <v>0</v>
      </c>
      <c r="L17" s="76">
        <v>184</v>
      </c>
      <c r="M17" s="76">
        <v>11</v>
      </c>
      <c r="N17" s="76">
        <v>1</v>
      </c>
      <c r="O17" s="76">
        <v>13</v>
      </c>
      <c r="P17" s="16">
        <v>0</v>
      </c>
      <c r="Q17" s="76">
        <v>2</v>
      </c>
      <c r="R17" s="76">
        <v>15</v>
      </c>
      <c r="S17" s="76">
        <v>2</v>
      </c>
      <c r="T17" s="16">
        <v>0</v>
      </c>
      <c r="U17" s="76">
        <v>1</v>
      </c>
      <c r="V17" s="16">
        <v>0</v>
      </c>
      <c r="W17" s="16">
        <v>0</v>
      </c>
      <c r="X17" s="76">
        <v>702</v>
      </c>
    </row>
    <row r="18" spans="1:24" s="73" customFormat="1">
      <c r="A18" s="16" t="s">
        <v>364</v>
      </c>
      <c r="B18" s="16" t="s">
        <v>365</v>
      </c>
      <c r="C18" s="62">
        <v>655249.64</v>
      </c>
      <c r="D18" s="62">
        <v>5479074.5999999996</v>
      </c>
      <c r="E18" s="20">
        <v>1.5</v>
      </c>
      <c r="F18" s="20">
        <v>1.7</v>
      </c>
      <c r="G18" s="16" t="s">
        <v>110</v>
      </c>
      <c r="H18" s="76">
        <v>766</v>
      </c>
      <c r="I18" s="76">
        <v>2</v>
      </c>
      <c r="J18" s="16">
        <v>0</v>
      </c>
      <c r="K18" s="16">
        <v>0</v>
      </c>
      <c r="L18" s="76">
        <v>290</v>
      </c>
      <c r="M18" s="76">
        <v>0</v>
      </c>
      <c r="N18" s="76">
        <v>0</v>
      </c>
      <c r="O18" s="76">
        <v>3</v>
      </c>
      <c r="P18" s="16">
        <v>0</v>
      </c>
      <c r="Q18" s="76">
        <v>2</v>
      </c>
      <c r="R18" s="76">
        <v>19</v>
      </c>
      <c r="S18" s="76">
        <v>1</v>
      </c>
      <c r="T18" s="76">
        <v>1</v>
      </c>
      <c r="U18" s="76">
        <v>0</v>
      </c>
      <c r="V18" s="16">
        <v>0</v>
      </c>
      <c r="W18" s="16">
        <v>0</v>
      </c>
      <c r="X18" s="76">
        <v>1084</v>
      </c>
    </row>
    <row r="19" spans="1:24">
      <c r="A19" s="17" t="s">
        <v>401</v>
      </c>
      <c r="B19" s="17" t="s">
        <v>416</v>
      </c>
      <c r="C19" s="110">
        <v>655711</v>
      </c>
      <c r="D19" s="110">
        <v>5479592</v>
      </c>
      <c r="E19" s="97">
        <v>1.1000000000000001</v>
      </c>
      <c r="F19" s="97">
        <v>1.3</v>
      </c>
      <c r="G19" s="17" t="s">
        <v>417</v>
      </c>
      <c r="H19" s="12">
        <v>256</v>
      </c>
      <c r="I19" s="12">
        <v>0</v>
      </c>
      <c r="J19" s="12">
        <v>1</v>
      </c>
      <c r="K19" s="12">
        <v>0</v>
      </c>
      <c r="L19" s="12">
        <v>121</v>
      </c>
      <c r="M19" s="12">
        <v>3</v>
      </c>
      <c r="N19" s="12">
        <v>0</v>
      </c>
      <c r="O19" s="12">
        <v>8</v>
      </c>
      <c r="P19" s="12">
        <v>0</v>
      </c>
      <c r="Q19" s="12">
        <v>2</v>
      </c>
      <c r="R19" s="12">
        <v>11</v>
      </c>
      <c r="S19" s="12">
        <v>1</v>
      </c>
      <c r="T19" s="12">
        <v>0</v>
      </c>
      <c r="U19" s="12">
        <v>3</v>
      </c>
      <c r="V19" s="12">
        <v>0</v>
      </c>
      <c r="W19" s="12">
        <v>0</v>
      </c>
      <c r="X19" s="12">
        <f>SUM(H19:W19)</f>
        <v>406</v>
      </c>
    </row>
    <row r="20" spans="1:24" ht="15.75" customHeight="1">
      <c r="A20" s="197" t="s">
        <v>692</v>
      </c>
      <c r="B20" s="73"/>
      <c r="C20" s="74"/>
      <c r="D20" s="75"/>
      <c r="E20" s="76"/>
      <c r="F20" s="76"/>
      <c r="G20" s="76"/>
    </row>
    <row r="21" spans="1:24">
      <c r="A21" s="197" t="s">
        <v>693</v>
      </c>
      <c r="B21" s="73"/>
      <c r="C21" s="74"/>
      <c r="D21" s="75"/>
      <c r="E21" s="76"/>
      <c r="F21" s="76"/>
      <c r="G21" s="76"/>
    </row>
  </sheetData>
  <mergeCells count="1">
    <mergeCell ref="A1:I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21"/>
  <sheetViews>
    <sheetView zoomScaleNormal="100" workbookViewId="0">
      <pane xSplit="1" topLeftCell="B1" activePane="topRight" state="frozen"/>
      <selection pane="topRight"/>
    </sheetView>
  </sheetViews>
  <sheetFormatPr defaultColWidth="9.125" defaultRowHeight="13.8"/>
  <cols>
    <col min="1" max="1" width="10.625" style="6" customWidth="1"/>
    <col min="2" max="2" width="14.125" style="6" bestFit="1" customWidth="1"/>
    <col min="3" max="3" width="9.125" style="6"/>
    <col min="4" max="4" width="10.25" style="6" customWidth="1"/>
    <col min="5" max="5" width="11.25" style="6" customWidth="1"/>
    <col min="6" max="6" width="8.75" style="6" customWidth="1"/>
    <col min="7" max="7" width="20.25" style="6" bestFit="1" customWidth="1"/>
    <col min="8" max="9" width="10.25" style="22" customWidth="1"/>
    <col min="10" max="10" width="5.375" style="22" bestFit="1" customWidth="1"/>
    <col min="11" max="11" width="5.25" style="22" bestFit="1" customWidth="1"/>
    <col min="12" max="12" width="9.125" style="22" bestFit="1" customWidth="1"/>
    <col min="13" max="13" width="11.75" style="22" customWidth="1"/>
    <col min="14" max="14" width="10.75" style="22" customWidth="1"/>
    <col min="15" max="15" width="14.375" style="22" customWidth="1"/>
    <col min="16" max="16" width="9.125" style="22" bestFit="1" customWidth="1"/>
    <col min="17" max="17" width="11.75" style="22" customWidth="1"/>
    <col min="18" max="18" width="15.625" style="22" bestFit="1" customWidth="1"/>
    <col min="19" max="19" width="8.75" style="22" bestFit="1" customWidth="1"/>
    <col min="20" max="20" width="9.125" style="22" bestFit="1" customWidth="1"/>
    <col min="21" max="21" width="6.375" style="22" bestFit="1" customWidth="1"/>
    <col min="22" max="22" width="9.125" style="22" bestFit="1" customWidth="1"/>
    <col min="23" max="23" width="10.625" style="22" customWidth="1"/>
    <col min="24" max="24" width="6.625" style="22" bestFit="1" customWidth="1"/>
    <col min="25" max="16384" width="9.125" style="6"/>
  </cols>
  <sheetData>
    <row r="1" spans="1:24" ht="24" customHeight="1">
      <c r="A1" s="99" t="s">
        <v>702</v>
      </c>
      <c r="B1" s="99"/>
      <c r="C1" s="99"/>
      <c r="D1" s="99"/>
    </row>
    <row r="2" spans="1:24" s="67" customFormat="1" ht="69">
      <c r="A2" s="68" t="s">
        <v>177</v>
      </c>
      <c r="B2" s="68" t="s">
        <v>228</v>
      </c>
      <c r="C2" s="71" t="s">
        <v>672</v>
      </c>
      <c r="D2" s="71" t="s">
        <v>673</v>
      </c>
      <c r="E2" s="70" t="s">
        <v>674</v>
      </c>
      <c r="F2" s="70" t="s">
        <v>675</v>
      </c>
      <c r="G2" s="69" t="s">
        <v>160</v>
      </c>
      <c r="H2" s="71" t="s">
        <v>227</v>
      </c>
      <c r="I2" s="71" t="s">
        <v>676</v>
      </c>
      <c r="J2" s="71" t="s">
        <v>225</v>
      </c>
      <c r="K2" s="71" t="s">
        <v>224</v>
      </c>
      <c r="L2" s="71" t="s">
        <v>223</v>
      </c>
      <c r="M2" s="71" t="s">
        <v>222</v>
      </c>
      <c r="N2" s="71" t="s">
        <v>221</v>
      </c>
      <c r="O2" s="71" t="s">
        <v>220</v>
      </c>
      <c r="P2" s="71" t="s">
        <v>219</v>
      </c>
      <c r="Q2" s="71" t="s">
        <v>218</v>
      </c>
      <c r="R2" s="71" t="s">
        <v>217</v>
      </c>
      <c r="S2" s="71" t="s">
        <v>216</v>
      </c>
      <c r="T2" s="71" t="s">
        <v>215</v>
      </c>
      <c r="U2" s="71" t="s">
        <v>214</v>
      </c>
      <c r="V2" s="71" t="s">
        <v>213</v>
      </c>
      <c r="W2" s="71" t="s">
        <v>212</v>
      </c>
      <c r="X2" s="71" t="s">
        <v>211</v>
      </c>
    </row>
    <row r="3" spans="1:24">
      <c r="A3" s="41" t="s">
        <v>252</v>
      </c>
      <c r="B3" s="41" t="s">
        <v>275</v>
      </c>
      <c r="C3" s="16">
        <v>639611</v>
      </c>
      <c r="D3" s="16">
        <v>5583655</v>
      </c>
      <c r="E3" s="20">
        <v>1.2</v>
      </c>
      <c r="F3" s="20">
        <v>1.6</v>
      </c>
      <c r="G3" s="16" t="s">
        <v>276</v>
      </c>
      <c r="H3" s="16">
        <v>159</v>
      </c>
      <c r="I3" s="16">
        <v>0</v>
      </c>
      <c r="J3" s="16">
        <v>0</v>
      </c>
      <c r="K3" s="16">
        <v>0</v>
      </c>
      <c r="L3" s="16">
        <v>21</v>
      </c>
      <c r="M3" s="16">
        <v>0</v>
      </c>
      <c r="N3" s="16">
        <v>0</v>
      </c>
      <c r="O3" s="16">
        <v>0</v>
      </c>
      <c r="P3" s="16">
        <v>0</v>
      </c>
      <c r="Q3" s="16">
        <v>0</v>
      </c>
      <c r="R3" s="16">
        <v>1</v>
      </c>
      <c r="S3" s="16">
        <v>0</v>
      </c>
      <c r="T3" s="16">
        <v>1</v>
      </c>
      <c r="U3" s="16">
        <v>0</v>
      </c>
      <c r="V3" s="16">
        <v>0</v>
      </c>
      <c r="W3" s="16">
        <v>0</v>
      </c>
      <c r="X3" s="16">
        <v>182</v>
      </c>
    </row>
    <row r="4" spans="1:24">
      <c r="A4" s="41" t="s">
        <v>255</v>
      </c>
      <c r="B4" s="41" t="s">
        <v>281</v>
      </c>
      <c r="C4" s="22">
        <v>640770</v>
      </c>
      <c r="D4" s="22">
        <v>5590534</v>
      </c>
      <c r="E4" s="20">
        <v>0.3</v>
      </c>
      <c r="F4" s="20">
        <v>0.4</v>
      </c>
      <c r="G4" s="16" t="s">
        <v>276</v>
      </c>
      <c r="H4" s="16">
        <v>306</v>
      </c>
      <c r="I4" s="16">
        <v>1</v>
      </c>
      <c r="J4" s="16">
        <v>0</v>
      </c>
      <c r="K4" s="16">
        <v>0</v>
      </c>
      <c r="L4" s="16">
        <v>57</v>
      </c>
      <c r="M4" s="16">
        <v>0</v>
      </c>
      <c r="N4" s="16">
        <v>1</v>
      </c>
      <c r="O4" s="16">
        <v>0</v>
      </c>
      <c r="P4" s="16">
        <v>0</v>
      </c>
      <c r="Q4" s="16">
        <v>0</v>
      </c>
      <c r="R4" s="16">
        <v>4</v>
      </c>
      <c r="S4" s="16">
        <v>0</v>
      </c>
      <c r="T4" s="16">
        <v>0</v>
      </c>
      <c r="U4" s="16">
        <v>1</v>
      </c>
      <c r="V4" s="16">
        <v>0</v>
      </c>
      <c r="W4" s="16">
        <v>0</v>
      </c>
      <c r="X4" s="16">
        <v>370</v>
      </c>
    </row>
    <row r="5" spans="1:24">
      <c r="A5" s="41" t="s">
        <v>255</v>
      </c>
      <c r="B5" s="41" t="s">
        <v>282</v>
      </c>
      <c r="C5" s="22">
        <v>640770</v>
      </c>
      <c r="D5" s="22">
        <v>5590534</v>
      </c>
      <c r="E5" s="20">
        <v>1.4</v>
      </c>
      <c r="F5" s="20">
        <v>1.9</v>
      </c>
      <c r="G5" s="16" t="s">
        <v>283</v>
      </c>
      <c r="H5" s="16">
        <v>264</v>
      </c>
      <c r="I5" s="16">
        <v>5</v>
      </c>
      <c r="J5" s="16">
        <v>1</v>
      </c>
      <c r="K5" s="16">
        <v>0</v>
      </c>
      <c r="L5" s="16">
        <v>46</v>
      </c>
      <c r="M5" s="16">
        <v>0</v>
      </c>
      <c r="N5" s="16">
        <v>3</v>
      </c>
      <c r="O5" s="16">
        <v>4</v>
      </c>
      <c r="P5" s="16">
        <v>0</v>
      </c>
      <c r="Q5" s="16">
        <v>0</v>
      </c>
      <c r="R5" s="16">
        <v>0</v>
      </c>
      <c r="S5" s="16">
        <v>1</v>
      </c>
      <c r="T5" s="16">
        <v>2</v>
      </c>
      <c r="U5" s="16">
        <v>0</v>
      </c>
      <c r="V5" s="16">
        <v>0</v>
      </c>
      <c r="W5" s="16">
        <v>0</v>
      </c>
      <c r="X5" s="16">
        <v>326</v>
      </c>
    </row>
    <row r="6" spans="1:24">
      <c r="A6" s="41" t="s">
        <v>263</v>
      </c>
      <c r="B6" s="41" t="s">
        <v>306</v>
      </c>
      <c r="C6" s="62">
        <v>681164</v>
      </c>
      <c r="D6" s="62">
        <v>5526167</v>
      </c>
      <c r="E6" s="20">
        <v>0.5</v>
      </c>
      <c r="F6" s="20">
        <v>1</v>
      </c>
      <c r="G6" s="16" t="s">
        <v>110</v>
      </c>
      <c r="H6" s="16">
        <v>267</v>
      </c>
      <c r="I6" s="16">
        <v>4</v>
      </c>
      <c r="J6" s="16">
        <v>0</v>
      </c>
      <c r="K6" s="16">
        <v>0</v>
      </c>
      <c r="L6" s="16">
        <v>35</v>
      </c>
      <c r="M6" s="16">
        <v>0</v>
      </c>
      <c r="N6" s="16">
        <v>0</v>
      </c>
      <c r="O6" s="16">
        <v>4</v>
      </c>
      <c r="P6" s="16">
        <v>0</v>
      </c>
      <c r="Q6" s="16">
        <v>0</v>
      </c>
      <c r="R6" s="16">
        <v>3</v>
      </c>
      <c r="S6" s="16">
        <v>1</v>
      </c>
      <c r="T6" s="16">
        <v>0</v>
      </c>
      <c r="U6" s="16">
        <v>0</v>
      </c>
      <c r="V6" s="16">
        <v>0</v>
      </c>
      <c r="W6" s="16">
        <v>0</v>
      </c>
      <c r="X6" s="16">
        <v>314</v>
      </c>
    </row>
    <row r="7" spans="1:24">
      <c r="A7" s="16" t="s">
        <v>268</v>
      </c>
      <c r="B7" s="31" t="s">
        <v>313</v>
      </c>
      <c r="C7" s="22">
        <v>676514</v>
      </c>
      <c r="D7" s="22">
        <v>5535221</v>
      </c>
      <c r="E7" s="20">
        <v>0.6</v>
      </c>
      <c r="F7" s="20">
        <v>1</v>
      </c>
      <c r="G7" s="16" t="s">
        <v>110</v>
      </c>
      <c r="H7" s="16">
        <v>216</v>
      </c>
      <c r="I7" s="16">
        <v>0</v>
      </c>
      <c r="J7" s="16">
        <v>0</v>
      </c>
      <c r="K7" s="16">
        <v>0</v>
      </c>
      <c r="L7" s="16">
        <v>4</v>
      </c>
      <c r="M7" s="16">
        <v>0</v>
      </c>
      <c r="N7" s="16">
        <v>0</v>
      </c>
      <c r="O7" s="16">
        <v>3</v>
      </c>
      <c r="P7" s="16">
        <v>0</v>
      </c>
      <c r="Q7" s="16">
        <v>0</v>
      </c>
      <c r="R7" s="16">
        <v>0</v>
      </c>
      <c r="S7" s="16">
        <v>0</v>
      </c>
      <c r="T7" s="16">
        <v>0</v>
      </c>
      <c r="U7" s="16">
        <v>0</v>
      </c>
      <c r="V7" s="16">
        <v>0</v>
      </c>
      <c r="W7" s="16">
        <v>0</v>
      </c>
      <c r="X7" s="16">
        <v>223</v>
      </c>
    </row>
    <row r="8" spans="1:24">
      <c r="A8" s="16" t="s">
        <v>316</v>
      </c>
      <c r="B8" s="6" t="s">
        <v>329</v>
      </c>
      <c r="C8" s="62">
        <v>681513</v>
      </c>
      <c r="D8" s="62">
        <v>5530143</v>
      </c>
      <c r="E8" s="20">
        <v>0.4</v>
      </c>
      <c r="F8" s="20">
        <v>0.5</v>
      </c>
      <c r="G8" s="16" t="s">
        <v>332</v>
      </c>
      <c r="H8" s="16">
        <v>259</v>
      </c>
      <c r="I8" s="16">
        <v>2</v>
      </c>
      <c r="J8" s="16">
        <v>0</v>
      </c>
      <c r="K8" s="16">
        <v>0</v>
      </c>
      <c r="L8" s="16">
        <v>18</v>
      </c>
      <c r="M8" s="16">
        <v>0</v>
      </c>
      <c r="N8" s="16">
        <v>0</v>
      </c>
      <c r="O8" s="16">
        <v>0</v>
      </c>
      <c r="P8" s="16">
        <v>0</v>
      </c>
      <c r="Q8" s="16">
        <v>0</v>
      </c>
      <c r="R8" s="16">
        <v>1</v>
      </c>
      <c r="S8" s="16">
        <v>1</v>
      </c>
      <c r="T8" s="16">
        <v>0</v>
      </c>
      <c r="U8" s="16">
        <v>0</v>
      </c>
      <c r="V8" s="16">
        <v>0</v>
      </c>
      <c r="W8" s="16">
        <v>0</v>
      </c>
      <c r="X8" s="16">
        <v>281</v>
      </c>
    </row>
    <row r="9" spans="1:24">
      <c r="A9" s="16" t="s">
        <v>316</v>
      </c>
      <c r="B9" s="6" t="s">
        <v>330</v>
      </c>
      <c r="C9" s="62">
        <v>681513</v>
      </c>
      <c r="D9" s="62">
        <v>5530143</v>
      </c>
      <c r="E9" s="20">
        <v>2.2000000000000002</v>
      </c>
      <c r="F9" s="20">
        <v>2.4</v>
      </c>
      <c r="G9" s="16" t="s">
        <v>331</v>
      </c>
      <c r="H9" s="16">
        <v>262</v>
      </c>
      <c r="I9" s="16">
        <v>3</v>
      </c>
      <c r="J9" s="16">
        <v>0</v>
      </c>
      <c r="K9" s="16">
        <v>0</v>
      </c>
      <c r="L9" s="16">
        <v>11</v>
      </c>
      <c r="M9" s="16">
        <v>1</v>
      </c>
      <c r="N9" s="16">
        <v>0</v>
      </c>
      <c r="O9" s="16">
        <v>0</v>
      </c>
      <c r="P9" s="16">
        <v>0</v>
      </c>
      <c r="Q9" s="16">
        <v>0</v>
      </c>
      <c r="R9" s="16">
        <v>3</v>
      </c>
      <c r="S9" s="16">
        <v>0</v>
      </c>
      <c r="T9" s="16">
        <v>0</v>
      </c>
      <c r="U9" s="16">
        <v>0</v>
      </c>
      <c r="V9" s="16">
        <v>0</v>
      </c>
      <c r="W9" s="16">
        <v>0</v>
      </c>
      <c r="X9" s="16">
        <v>280</v>
      </c>
    </row>
    <row r="10" spans="1:24">
      <c r="A10" s="16" t="s">
        <v>322</v>
      </c>
      <c r="B10" s="6" t="s">
        <v>379</v>
      </c>
      <c r="C10" s="62">
        <v>687920</v>
      </c>
      <c r="D10" s="62">
        <v>5530535</v>
      </c>
      <c r="E10" s="20">
        <v>1.3</v>
      </c>
      <c r="F10" s="20">
        <v>1.7</v>
      </c>
      <c r="G10" s="16" t="s">
        <v>110</v>
      </c>
      <c r="H10" s="16">
        <v>145</v>
      </c>
      <c r="I10" s="16">
        <v>3</v>
      </c>
      <c r="J10" s="16">
        <v>0</v>
      </c>
      <c r="K10" s="16">
        <v>0</v>
      </c>
      <c r="L10" s="16">
        <v>30</v>
      </c>
      <c r="M10" s="16">
        <v>0</v>
      </c>
      <c r="N10" s="16">
        <v>0</v>
      </c>
      <c r="O10" s="16">
        <v>2</v>
      </c>
      <c r="P10" s="16">
        <v>0</v>
      </c>
      <c r="Q10" s="16">
        <v>0</v>
      </c>
      <c r="R10" s="16">
        <v>0</v>
      </c>
      <c r="S10" s="16">
        <v>0</v>
      </c>
      <c r="T10" s="16">
        <v>0</v>
      </c>
      <c r="U10" s="16">
        <v>0</v>
      </c>
      <c r="V10" s="16">
        <v>0</v>
      </c>
      <c r="W10" s="16">
        <v>0</v>
      </c>
      <c r="X10" s="16">
        <v>180</v>
      </c>
    </row>
    <row r="11" spans="1:24">
      <c r="A11" s="16" t="s">
        <v>324</v>
      </c>
      <c r="B11" s="6" t="s">
        <v>358</v>
      </c>
      <c r="C11" s="16">
        <v>662990</v>
      </c>
      <c r="D11" s="16">
        <v>5550495</v>
      </c>
      <c r="E11" s="20">
        <v>0.2</v>
      </c>
      <c r="F11" s="20">
        <v>0.3</v>
      </c>
      <c r="G11" s="16" t="s">
        <v>332</v>
      </c>
      <c r="H11" s="16">
        <v>191</v>
      </c>
      <c r="I11" s="16">
        <v>0</v>
      </c>
      <c r="J11" s="16">
        <v>0</v>
      </c>
      <c r="K11" s="16">
        <v>0</v>
      </c>
      <c r="L11" s="16">
        <v>5</v>
      </c>
      <c r="M11" s="16">
        <v>0</v>
      </c>
      <c r="N11" s="16">
        <v>0</v>
      </c>
      <c r="O11" s="16">
        <v>1</v>
      </c>
      <c r="P11" s="16">
        <v>0</v>
      </c>
      <c r="Q11" s="16">
        <v>0</v>
      </c>
      <c r="R11" s="16">
        <v>1</v>
      </c>
      <c r="S11" s="16">
        <v>0</v>
      </c>
      <c r="T11" s="16">
        <v>0</v>
      </c>
      <c r="U11" s="16">
        <v>0</v>
      </c>
      <c r="V11" s="16">
        <v>0</v>
      </c>
      <c r="W11" s="16">
        <v>0</v>
      </c>
      <c r="X11" s="16">
        <v>198</v>
      </c>
    </row>
    <row r="12" spans="1:24" s="73" customFormat="1">
      <c r="A12" s="16" t="s">
        <v>324</v>
      </c>
      <c r="B12" s="6" t="s">
        <v>356</v>
      </c>
      <c r="C12" s="16">
        <v>662990</v>
      </c>
      <c r="D12" s="16">
        <v>5550495</v>
      </c>
      <c r="E12" s="20">
        <v>1.3</v>
      </c>
      <c r="F12" s="20">
        <v>1.4</v>
      </c>
      <c r="G12" s="16" t="s">
        <v>210</v>
      </c>
      <c r="H12" s="79">
        <v>283</v>
      </c>
      <c r="I12" s="79">
        <v>1</v>
      </c>
      <c r="J12" s="16">
        <v>0</v>
      </c>
      <c r="K12" s="16">
        <v>0</v>
      </c>
      <c r="L12" s="79">
        <v>15</v>
      </c>
      <c r="M12" s="16">
        <v>0</v>
      </c>
      <c r="N12" s="16">
        <v>0</v>
      </c>
      <c r="O12" s="79">
        <v>0</v>
      </c>
      <c r="P12" s="16">
        <v>0</v>
      </c>
      <c r="Q12" s="16">
        <v>0</v>
      </c>
      <c r="R12" s="79">
        <v>1</v>
      </c>
      <c r="S12" s="16">
        <v>0</v>
      </c>
      <c r="T12" s="16">
        <v>0</v>
      </c>
      <c r="U12" s="16">
        <v>0</v>
      </c>
      <c r="V12" s="16">
        <v>0</v>
      </c>
      <c r="W12" s="16">
        <v>0</v>
      </c>
      <c r="X12" s="79">
        <v>300</v>
      </c>
    </row>
    <row r="13" spans="1:24" s="73" customFormat="1">
      <c r="A13" s="16" t="s">
        <v>324</v>
      </c>
      <c r="B13" s="6" t="s">
        <v>385</v>
      </c>
      <c r="C13" s="16">
        <v>662990</v>
      </c>
      <c r="D13" s="16">
        <v>5550495</v>
      </c>
      <c r="E13" s="20">
        <v>2.1</v>
      </c>
      <c r="F13" s="20">
        <v>2.2000000000000002</v>
      </c>
      <c r="G13" s="16" t="s">
        <v>386</v>
      </c>
      <c r="H13" s="79">
        <v>257</v>
      </c>
      <c r="I13" s="79">
        <v>0</v>
      </c>
      <c r="J13" s="16">
        <v>0</v>
      </c>
      <c r="K13" s="16">
        <v>0</v>
      </c>
      <c r="L13" s="79">
        <v>9</v>
      </c>
      <c r="M13" s="16">
        <v>0</v>
      </c>
      <c r="N13" s="16">
        <v>0</v>
      </c>
      <c r="O13" s="79">
        <v>1</v>
      </c>
      <c r="P13" s="16">
        <v>0</v>
      </c>
      <c r="Q13" s="16">
        <v>0</v>
      </c>
      <c r="R13" s="79">
        <v>0</v>
      </c>
      <c r="S13" s="16">
        <v>0</v>
      </c>
      <c r="T13" s="16">
        <v>0</v>
      </c>
      <c r="U13" s="16">
        <v>0</v>
      </c>
      <c r="V13" s="16">
        <v>0</v>
      </c>
      <c r="W13" s="16">
        <v>0</v>
      </c>
      <c r="X13" s="79">
        <v>267</v>
      </c>
    </row>
    <row r="14" spans="1:24">
      <c r="A14" s="16" t="s">
        <v>325</v>
      </c>
      <c r="B14" s="6" t="s">
        <v>381</v>
      </c>
      <c r="C14" s="62">
        <v>639951</v>
      </c>
      <c r="D14" s="62">
        <v>5578517</v>
      </c>
      <c r="E14" s="20">
        <v>0.2</v>
      </c>
      <c r="F14" s="20">
        <v>0.3</v>
      </c>
      <c r="G14" s="16" t="s">
        <v>333</v>
      </c>
      <c r="H14" s="22">
        <v>245</v>
      </c>
      <c r="I14" s="22">
        <v>1</v>
      </c>
      <c r="J14" s="16">
        <v>0</v>
      </c>
      <c r="K14" s="16">
        <v>0</v>
      </c>
      <c r="L14" s="22">
        <v>31</v>
      </c>
      <c r="M14" s="16">
        <v>0</v>
      </c>
      <c r="N14" s="16">
        <v>0</v>
      </c>
      <c r="O14" s="22">
        <v>3</v>
      </c>
      <c r="P14" s="16">
        <v>0</v>
      </c>
      <c r="Q14" s="16">
        <v>0</v>
      </c>
      <c r="R14" s="22">
        <v>0</v>
      </c>
      <c r="S14" s="16">
        <v>0</v>
      </c>
      <c r="T14" s="16">
        <v>0</v>
      </c>
      <c r="U14" s="16">
        <v>0</v>
      </c>
      <c r="V14" s="16">
        <v>0</v>
      </c>
      <c r="W14" s="16">
        <v>0</v>
      </c>
      <c r="X14" s="22">
        <v>280</v>
      </c>
    </row>
    <row r="15" spans="1:24">
      <c r="A15" s="16" t="s">
        <v>327</v>
      </c>
      <c r="B15" s="6" t="s">
        <v>382</v>
      </c>
      <c r="C15" s="62">
        <v>617818</v>
      </c>
      <c r="D15" s="62">
        <v>5578055</v>
      </c>
      <c r="E15" s="20">
        <v>1</v>
      </c>
      <c r="F15" s="20">
        <v>1.2</v>
      </c>
      <c r="G15" s="16" t="s">
        <v>110</v>
      </c>
      <c r="H15" s="22">
        <v>284</v>
      </c>
      <c r="I15" s="22">
        <v>1</v>
      </c>
      <c r="J15" s="16">
        <v>0</v>
      </c>
      <c r="K15" s="16">
        <v>0</v>
      </c>
      <c r="L15" s="22">
        <v>32</v>
      </c>
      <c r="M15" s="16">
        <v>0</v>
      </c>
      <c r="N15" s="22">
        <v>1</v>
      </c>
      <c r="O15" s="22">
        <v>4</v>
      </c>
      <c r="P15" s="16">
        <v>0</v>
      </c>
      <c r="Q15" s="16">
        <v>0</v>
      </c>
      <c r="R15" s="22">
        <v>1</v>
      </c>
      <c r="S15" s="16">
        <v>0</v>
      </c>
      <c r="T15" s="16">
        <v>0</v>
      </c>
      <c r="U15" s="16">
        <v>0</v>
      </c>
      <c r="V15" s="16">
        <v>0</v>
      </c>
      <c r="W15" s="16">
        <v>0</v>
      </c>
      <c r="X15" s="22">
        <v>323</v>
      </c>
    </row>
    <row r="16" spans="1:24">
      <c r="A16" s="16" t="s">
        <v>363</v>
      </c>
      <c r="B16" s="16" t="s">
        <v>367</v>
      </c>
      <c r="C16" s="62">
        <v>655819.26</v>
      </c>
      <c r="D16" s="62">
        <v>5478159.9699999997</v>
      </c>
      <c r="E16" s="20">
        <v>0.6</v>
      </c>
      <c r="F16" s="20">
        <v>0.8</v>
      </c>
      <c r="G16" s="16" t="s">
        <v>371</v>
      </c>
      <c r="H16" s="22">
        <v>140</v>
      </c>
      <c r="I16" s="22">
        <v>0</v>
      </c>
      <c r="J16" s="16">
        <v>0</v>
      </c>
      <c r="K16" s="16">
        <v>0</v>
      </c>
      <c r="L16" s="22">
        <v>35</v>
      </c>
      <c r="M16" s="16">
        <v>0</v>
      </c>
      <c r="N16" s="22">
        <v>1</v>
      </c>
      <c r="O16" s="22">
        <v>3</v>
      </c>
      <c r="P16" s="16">
        <v>0</v>
      </c>
      <c r="Q16" s="16">
        <v>0</v>
      </c>
      <c r="R16" s="22">
        <v>9</v>
      </c>
      <c r="S16" s="16">
        <v>0</v>
      </c>
      <c r="T16" s="16">
        <v>0</v>
      </c>
      <c r="U16" s="16">
        <v>0</v>
      </c>
      <c r="V16" s="16">
        <v>0</v>
      </c>
      <c r="W16" s="16">
        <v>0</v>
      </c>
      <c r="X16" s="22">
        <v>188</v>
      </c>
    </row>
    <row r="17" spans="1:24">
      <c r="A17" s="16" t="s">
        <v>363</v>
      </c>
      <c r="B17" s="16" t="s">
        <v>368</v>
      </c>
      <c r="C17" s="62">
        <v>655819.26</v>
      </c>
      <c r="D17" s="62">
        <v>5478159.9699999997</v>
      </c>
      <c r="E17" s="20">
        <v>2.1</v>
      </c>
      <c r="F17" s="20">
        <v>2.2999999999999998</v>
      </c>
      <c r="G17" s="16" t="s">
        <v>210</v>
      </c>
      <c r="H17" s="22">
        <v>105</v>
      </c>
      <c r="I17" s="22">
        <v>0</v>
      </c>
      <c r="J17" s="16">
        <v>0</v>
      </c>
      <c r="K17" s="16">
        <v>0</v>
      </c>
      <c r="L17" s="22">
        <v>32</v>
      </c>
      <c r="M17" s="16">
        <v>0</v>
      </c>
      <c r="N17" s="22">
        <v>0</v>
      </c>
      <c r="O17" s="22">
        <v>2</v>
      </c>
      <c r="P17" s="16">
        <v>0</v>
      </c>
      <c r="Q17" s="16">
        <v>0</v>
      </c>
      <c r="R17" s="22">
        <v>7</v>
      </c>
      <c r="S17" s="16">
        <v>0</v>
      </c>
      <c r="T17" s="16">
        <v>0</v>
      </c>
      <c r="U17" s="16">
        <v>0</v>
      </c>
      <c r="V17" s="16">
        <v>0</v>
      </c>
      <c r="W17" s="16">
        <v>0</v>
      </c>
      <c r="X17" s="22">
        <v>146</v>
      </c>
    </row>
    <row r="18" spans="1:24">
      <c r="A18" s="16" t="s">
        <v>364</v>
      </c>
      <c r="B18" s="16" t="s">
        <v>365</v>
      </c>
      <c r="C18" s="62">
        <v>655249.64</v>
      </c>
      <c r="D18" s="62">
        <v>5479074.5999999996</v>
      </c>
      <c r="E18" s="20">
        <v>1.5</v>
      </c>
      <c r="F18" s="20">
        <v>1.7</v>
      </c>
      <c r="G18" s="16" t="s">
        <v>110</v>
      </c>
      <c r="H18" s="22">
        <v>295</v>
      </c>
      <c r="I18" s="22">
        <v>6</v>
      </c>
      <c r="J18" s="16">
        <v>0</v>
      </c>
      <c r="K18" s="16">
        <v>0</v>
      </c>
      <c r="L18" s="22">
        <v>42</v>
      </c>
      <c r="M18" s="16">
        <v>0</v>
      </c>
      <c r="N18" s="22">
        <v>0</v>
      </c>
      <c r="O18" s="22">
        <v>0</v>
      </c>
      <c r="P18" s="16">
        <v>0</v>
      </c>
      <c r="Q18" s="16">
        <v>0</v>
      </c>
      <c r="R18" s="22">
        <v>4</v>
      </c>
      <c r="S18" s="22">
        <v>1</v>
      </c>
      <c r="T18" s="16">
        <v>0</v>
      </c>
      <c r="U18" s="16">
        <v>0</v>
      </c>
      <c r="V18" s="16">
        <v>0</v>
      </c>
      <c r="W18" s="16">
        <v>0</v>
      </c>
      <c r="X18" s="22">
        <v>348</v>
      </c>
    </row>
    <row r="19" spans="1:24">
      <c r="A19" s="17" t="s">
        <v>401</v>
      </c>
      <c r="B19" s="17" t="s">
        <v>416</v>
      </c>
      <c r="C19" s="110">
        <v>655711</v>
      </c>
      <c r="D19" s="110">
        <v>5479592</v>
      </c>
      <c r="E19" s="97">
        <v>1.1000000000000001</v>
      </c>
      <c r="F19" s="97">
        <v>1.3</v>
      </c>
      <c r="G19" s="17" t="s">
        <v>417</v>
      </c>
      <c r="H19" s="96">
        <v>190</v>
      </c>
      <c r="I19" s="96">
        <v>2</v>
      </c>
      <c r="J19" s="96">
        <v>1</v>
      </c>
      <c r="K19" s="96">
        <v>0</v>
      </c>
      <c r="L19" s="96">
        <v>53</v>
      </c>
      <c r="M19" s="96">
        <v>0</v>
      </c>
      <c r="N19" s="96">
        <v>0</v>
      </c>
      <c r="O19" s="96">
        <v>1</v>
      </c>
      <c r="P19" s="96">
        <v>1</v>
      </c>
      <c r="Q19" s="96">
        <v>0</v>
      </c>
      <c r="R19" s="96">
        <v>5</v>
      </c>
      <c r="S19" s="96">
        <v>1</v>
      </c>
      <c r="T19" s="96">
        <v>0</v>
      </c>
      <c r="U19" s="96">
        <v>0</v>
      </c>
      <c r="V19" s="96">
        <v>0</v>
      </c>
      <c r="W19" s="96">
        <v>0</v>
      </c>
      <c r="X19" s="96">
        <f>SUM(H19:W19)</f>
        <v>254</v>
      </c>
    </row>
    <row r="20" spans="1:24">
      <c r="A20" s="197" t="s">
        <v>692</v>
      </c>
      <c r="B20" s="198"/>
      <c r="C20" s="199"/>
      <c r="D20" s="75"/>
      <c r="E20" s="76"/>
      <c r="F20" s="76"/>
      <c r="G20" s="76"/>
    </row>
    <row r="21" spans="1:24">
      <c r="A21" s="197" t="s">
        <v>693</v>
      </c>
      <c r="B21" s="198"/>
      <c r="C21" s="199"/>
      <c r="D21" s="75"/>
      <c r="E21" s="76"/>
      <c r="F21" s="76"/>
      <c r="G21" s="76"/>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E7F5A-0B9F-4D70-B9C8-F890802BBE30}">
  <dimension ref="A1:X21"/>
  <sheetViews>
    <sheetView zoomScaleNormal="100" workbookViewId="0">
      <pane xSplit="1" topLeftCell="B1" activePane="topRight" state="frozen"/>
      <selection pane="topRight"/>
    </sheetView>
  </sheetViews>
  <sheetFormatPr defaultColWidth="9.125" defaultRowHeight="13.8"/>
  <cols>
    <col min="1" max="1" width="9.125" style="6"/>
    <col min="2" max="2" width="14.125" style="6" bestFit="1" customWidth="1"/>
    <col min="3" max="3" width="9.125" style="6"/>
    <col min="4" max="4" width="10.375" style="6" customWidth="1"/>
    <col min="5" max="5" width="11" style="6" customWidth="1"/>
    <col min="6" max="6" width="9.125" style="6"/>
    <col min="7" max="7" width="20.25" style="6" bestFit="1" customWidth="1"/>
    <col min="8" max="8" width="9.875" style="6" bestFit="1" customWidth="1"/>
    <col min="9" max="9" width="9.125" style="6"/>
    <col min="10" max="10" width="5.375" style="6" bestFit="1" customWidth="1"/>
    <col min="11" max="11" width="5.125" style="6" bestFit="1" customWidth="1"/>
    <col min="12" max="12" width="9.125" style="6"/>
    <col min="13" max="13" width="12.25" style="6" customWidth="1"/>
    <col min="14" max="14" width="11.375" style="6" customWidth="1"/>
    <col min="15" max="15" width="15.25" style="6" customWidth="1"/>
    <col min="16" max="16" width="9.125" style="6"/>
    <col min="17" max="17" width="11.125" style="6" bestFit="1" customWidth="1"/>
    <col min="18" max="18" width="15.125" style="6" bestFit="1" customWidth="1"/>
    <col min="19" max="20" width="9.125" style="6"/>
    <col min="21" max="21" width="6.375" style="6" bestFit="1" customWidth="1"/>
    <col min="22" max="22" width="9.125" style="6"/>
    <col min="23" max="23" width="11" style="6" customWidth="1"/>
    <col min="24" max="24" width="6.25" style="6" customWidth="1"/>
    <col min="25" max="16384" width="9.125" style="6"/>
  </cols>
  <sheetData>
    <row r="1" spans="1:24" ht="24" customHeight="1">
      <c r="A1" s="99" t="s">
        <v>723</v>
      </c>
      <c r="B1" s="99"/>
      <c r="C1" s="99"/>
      <c r="D1" s="99"/>
      <c r="E1" s="99"/>
      <c r="F1" s="99"/>
      <c r="G1" s="201"/>
      <c r="H1" s="201"/>
    </row>
    <row r="2" spans="1:24" s="67" customFormat="1" ht="55.2">
      <c r="A2" s="68" t="s">
        <v>177</v>
      </c>
      <c r="B2" s="68" t="s">
        <v>228</v>
      </c>
      <c r="C2" s="71" t="s">
        <v>672</v>
      </c>
      <c r="D2" s="71" t="s">
        <v>673</v>
      </c>
      <c r="E2" s="69" t="s">
        <v>674</v>
      </c>
      <c r="F2" s="69" t="s">
        <v>675</v>
      </c>
      <c r="G2" s="69" t="s">
        <v>160</v>
      </c>
      <c r="H2" s="68" t="s">
        <v>227</v>
      </c>
      <c r="I2" s="68" t="s">
        <v>676</v>
      </c>
      <c r="J2" s="68" t="s">
        <v>225</v>
      </c>
      <c r="K2" s="68" t="s">
        <v>224</v>
      </c>
      <c r="L2" s="68" t="s">
        <v>223</v>
      </c>
      <c r="M2" s="68" t="s">
        <v>222</v>
      </c>
      <c r="N2" s="68" t="s">
        <v>221</v>
      </c>
      <c r="O2" s="68" t="s">
        <v>220</v>
      </c>
      <c r="P2" s="68" t="s">
        <v>219</v>
      </c>
      <c r="Q2" s="68" t="s">
        <v>218</v>
      </c>
      <c r="R2" s="68" t="s">
        <v>217</v>
      </c>
      <c r="S2" s="68" t="s">
        <v>216</v>
      </c>
      <c r="T2" s="68" t="s">
        <v>215</v>
      </c>
      <c r="U2" s="68" t="s">
        <v>214</v>
      </c>
      <c r="V2" s="68" t="s">
        <v>213</v>
      </c>
      <c r="W2" s="68" t="s">
        <v>212</v>
      </c>
      <c r="X2" s="68" t="s">
        <v>211</v>
      </c>
    </row>
    <row r="3" spans="1:24">
      <c r="A3" s="41" t="s">
        <v>252</v>
      </c>
      <c r="B3" s="41" t="s">
        <v>275</v>
      </c>
      <c r="C3" s="16">
        <v>639611</v>
      </c>
      <c r="D3" s="16">
        <v>5583655</v>
      </c>
      <c r="E3" s="20">
        <v>1.2</v>
      </c>
      <c r="F3" s="20">
        <v>1.6</v>
      </c>
      <c r="G3" s="16" t="s">
        <v>276</v>
      </c>
      <c r="H3" s="11">
        <v>666</v>
      </c>
      <c r="I3" s="11">
        <v>1</v>
      </c>
      <c r="J3" s="11">
        <v>3</v>
      </c>
      <c r="K3" s="11">
        <v>0</v>
      </c>
      <c r="L3" s="11">
        <v>156</v>
      </c>
      <c r="M3" s="11">
        <v>0</v>
      </c>
      <c r="N3" s="11">
        <v>5</v>
      </c>
      <c r="O3" s="11">
        <v>4</v>
      </c>
      <c r="P3" s="11">
        <v>0</v>
      </c>
      <c r="Q3" s="11">
        <v>0</v>
      </c>
      <c r="R3" s="11">
        <v>11</v>
      </c>
      <c r="S3" s="11">
        <v>1</v>
      </c>
      <c r="T3" s="11">
        <v>3</v>
      </c>
      <c r="U3" s="11">
        <v>1</v>
      </c>
      <c r="V3" s="11">
        <v>0</v>
      </c>
      <c r="W3" s="11">
        <v>0</v>
      </c>
      <c r="X3" s="16">
        <v>851</v>
      </c>
    </row>
    <row r="4" spans="1:24">
      <c r="A4" s="41" t="s">
        <v>255</v>
      </c>
      <c r="B4" s="41" t="s">
        <v>281</v>
      </c>
      <c r="C4" s="22">
        <v>640770</v>
      </c>
      <c r="D4" s="22">
        <v>5590534</v>
      </c>
      <c r="E4" s="20">
        <v>0.3</v>
      </c>
      <c r="F4" s="20">
        <v>0.4</v>
      </c>
      <c r="G4" s="16" t="s">
        <v>276</v>
      </c>
      <c r="H4" s="11">
        <v>671</v>
      </c>
      <c r="I4" s="11">
        <v>2</v>
      </c>
      <c r="J4" s="11">
        <v>1</v>
      </c>
      <c r="K4" s="11">
        <v>0</v>
      </c>
      <c r="L4" s="11">
        <v>185</v>
      </c>
      <c r="M4" s="11">
        <v>2</v>
      </c>
      <c r="N4" s="11">
        <v>2</v>
      </c>
      <c r="O4" s="11">
        <v>2</v>
      </c>
      <c r="P4" s="11">
        <v>0</v>
      </c>
      <c r="Q4" s="11">
        <v>0</v>
      </c>
      <c r="R4" s="11">
        <v>8</v>
      </c>
      <c r="S4" s="11">
        <v>0</v>
      </c>
      <c r="T4" s="11">
        <v>0</v>
      </c>
      <c r="U4" s="11">
        <v>3</v>
      </c>
      <c r="V4" s="11">
        <v>0</v>
      </c>
      <c r="W4" s="11">
        <v>0</v>
      </c>
      <c r="X4" s="16">
        <v>876</v>
      </c>
    </row>
    <row r="5" spans="1:24">
      <c r="A5" s="41" t="s">
        <v>255</v>
      </c>
      <c r="B5" s="41" t="s">
        <v>282</v>
      </c>
      <c r="C5" s="22">
        <v>640770</v>
      </c>
      <c r="D5" s="22">
        <v>5590534</v>
      </c>
      <c r="E5" s="20">
        <v>1.4</v>
      </c>
      <c r="F5" s="20">
        <v>1.9</v>
      </c>
      <c r="G5" s="16" t="s">
        <v>283</v>
      </c>
      <c r="H5" s="11">
        <v>861</v>
      </c>
      <c r="I5" s="11">
        <v>16</v>
      </c>
      <c r="J5" s="11">
        <v>1</v>
      </c>
      <c r="K5" s="11">
        <v>0</v>
      </c>
      <c r="L5" s="11">
        <v>251</v>
      </c>
      <c r="M5" s="11">
        <v>0</v>
      </c>
      <c r="N5" s="11">
        <v>8</v>
      </c>
      <c r="O5" s="11">
        <v>8</v>
      </c>
      <c r="P5" s="11">
        <v>0</v>
      </c>
      <c r="Q5" s="11">
        <v>0</v>
      </c>
      <c r="R5" s="11">
        <v>18</v>
      </c>
      <c r="S5" s="11">
        <v>1</v>
      </c>
      <c r="T5" s="11">
        <v>2</v>
      </c>
      <c r="U5" s="11">
        <v>0</v>
      </c>
      <c r="V5" s="11">
        <v>0</v>
      </c>
      <c r="W5" s="11">
        <v>0</v>
      </c>
      <c r="X5" s="16">
        <v>1166</v>
      </c>
    </row>
    <row r="6" spans="1:24">
      <c r="A6" s="41" t="s">
        <v>263</v>
      </c>
      <c r="B6" s="41" t="s">
        <v>306</v>
      </c>
      <c r="C6" s="62">
        <v>681164</v>
      </c>
      <c r="D6" s="62">
        <v>5526167</v>
      </c>
      <c r="E6" s="20">
        <v>0.5</v>
      </c>
      <c r="F6" s="20">
        <v>1</v>
      </c>
      <c r="G6" s="16" t="s">
        <v>110</v>
      </c>
      <c r="H6" s="11">
        <v>788</v>
      </c>
      <c r="I6" s="11">
        <v>5</v>
      </c>
      <c r="J6" s="11">
        <v>1</v>
      </c>
      <c r="K6" s="11">
        <v>0</v>
      </c>
      <c r="L6" s="11">
        <v>162</v>
      </c>
      <c r="M6" s="11">
        <v>0</v>
      </c>
      <c r="N6" s="11">
        <v>3</v>
      </c>
      <c r="O6" s="11">
        <v>5</v>
      </c>
      <c r="P6" s="11">
        <v>0</v>
      </c>
      <c r="Q6" s="11">
        <v>0</v>
      </c>
      <c r="R6" s="11">
        <v>10</v>
      </c>
      <c r="S6" s="11">
        <v>2</v>
      </c>
      <c r="T6" s="11">
        <v>0</v>
      </c>
      <c r="U6" s="11">
        <v>2</v>
      </c>
      <c r="V6" s="11">
        <v>0</v>
      </c>
      <c r="W6" s="11">
        <v>0</v>
      </c>
      <c r="X6" s="16">
        <v>978</v>
      </c>
    </row>
    <row r="7" spans="1:24">
      <c r="A7" s="16" t="s">
        <v>268</v>
      </c>
      <c r="B7" s="31" t="s">
        <v>313</v>
      </c>
      <c r="C7" s="22">
        <v>676514</v>
      </c>
      <c r="D7" s="22">
        <v>5535221</v>
      </c>
      <c r="E7" s="20">
        <v>0.6</v>
      </c>
      <c r="F7" s="20">
        <v>1</v>
      </c>
      <c r="G7" s="16" t="s">
        <v>110</v>
      </c>
      <c r="H7" s="11">
        <v>857</v>
      </c>
      <c r="I7" s="11">
        <v>1</v>
      </c>
      <c r="J7" s="11">
        <v>0</v>
      </c>
      <c r="K7" s="11">
        <v>0</v>
      </c>
      <c r="L7" s="11">
        <v>53</v>
      </c>
      <c r="M7" s="11">
        <v>0</v>
      </c>
      <c r="N7" s="11">
        <v>1</v>
      </c>
      <c r="O7" s="11">
        <v>3</v>
      </c>
      <c r="P7" s="11">
        <v>0</v>
      </c>
      <c r="Q7" s="11">
        <v>0</v>
      </c>
      <c r="R7" s="11">
        <v>1</v>
      </c>
      <c r="S7" s="11">
        <v>0</v>
      </c>
      <c r="T7" s="11">
        <v>0</v>
      </c>
      <c r="U7" s="11">
        <v>0</v>
      </c>
      <c r="V7" s="11">
        <v>0</v>
      </c>
      <c r="W7" s="11">
        <v>0</v>
      </c>
      <c r="X7" s="16">
        <v>916</v>
      </c>
    </row>
    <row r="8" spans="1:24">
      <c r="A8" s="16" t="s">
        <v>316</v>
      </c>
      <c r="B8" s="6" t="s">
        <v>329</v>
      </c>
      <c r="C8" s="62">
        <v>681513</v>
      </c>
      <c r="D8" s="62">
        <v>5530143</v>
      </c>
      <c r="E8" s="20">
        <v>0.4</v>
      </c>
      <c r="F8" s="20">
        <v>0.5</v>
      </c>
      <c r="G8" s="16" t="s">
        <v>332</v>
      </c>
      <c r="H8" s="11">
        <v>873</v>
      </c>
      <c r="I8" s="11">
        <v>2</v>
      </c>
      <c r="J8" s="11">
        <v>0</v>
      </c>
      <c r="K8" s="11">
        <v>0</v>
      </c>
      <c r="L8" s="11">
        <v>128</v>
      </c>
      <c r="M8" s="11">
        <v>0</v>
      </c>
      <c r="N8" s="11">
        <v>0</v>
      </c>
      <c r="O8" s="11">
        <v>3</v>
      </c>
      <c r="P8" s="11">
        <v>0</v>
      </c>
      <c r="Q8" s="11">
        <v>1</v>
      </c>
      <c r="R8" s="11">
        <v>3</v>
      </c>
      <c r="S8" s="11">
        <v>1</v>
      </c>
      <c r="T8" s="11">
        <v>0</v>
      </c>
      <c r="U8" s="11">
        <v>1</v>
      </c>
      <c r="V8" s="11">
        <v>0</v>
      </c>
      <c r="W8" s="11">
        <v>0</v>
      </c>
      <c r="X8" s="16">
        <v>1012</v>
      </c>
    </row>
    <row r="9" spans="1:24">
      <c r="A9" s="16" t="s">
        <v>316</v>
      </c>
      <c r="B9" s="6" t="s">
        <v>330</v>
      </c>
      <c r="C9" s="62">
        <v>681513</v>
      </c>
      <c r="D9" s="62">
        <v>5530143</v>
      </c>
      <c r="E9" s="20">
        <v>2.2000000000000002</v>
      </c>
      <c r="F9" s="20">
        <v>2.4</v>
      </c>
      <c r="G9" s="16" t="s">
        <v>331</v>
      </c>
      <c r="H9" s="11">
        <v>718</v>
      </c>
      <c r="I9" s="11">
        <v>6</v>
      </c>
      <c r="J9" s="11">
        <v>0</v>
      </c>
      <c r="K9" s="11">
        <v>0</v>
      </c>
      <c r="L9" s="11">
        <v>73</v>
      </c>
      <c r="M9" s="11">
        <v>1</v>
      </c>
      <c r="N9" s="11">
        <v>1</v>
      </c>
      <c r="O9" s="11">
        <v>2</v>
      </c>
      <c r="P9" s="11">
        <v>0</v>
      </c>
      <c r="Q9" s="11">
        <v>0</v>
      </c>
      <c r="R9" s="11">
        <v>10</v>
      </c>
      <c r="S9" s="11">
        <v>2</v>
      </c>
      <c r="T9" s="11">
        <v>0</v>
      </c>
      <c r="U9" s="11">
        <v>0</v>
      </c>
      <c r="V9" s="11">
        <v>0</v>
      </c>
      <c r="W9" s="11">
        <v>0</v>
      </c>
      <c r="X9" s="16">
        <v>813</v>
      </c>
    </row>
    <row r="10" spans="1:24">
      <c r="A10" s="16" t="s">
        <v>322</v>
      </c>
      <c r="B10" s="6" t="s">
        <v>379</v>
      </c>
      <c r="C10" s="62">
        <v>687920</v>
      </c>
      <c r="D10" s="62">
        <v>5530535</v>
      </c>
      <c r="E10" s="20">
        <v>1.3</v>
      </c>
      <c r="F10" s="20">
        <v>1.7</v>
      </c>
      <c r="G10" s="16" t="s">
        <v>110</v>
      </c>
      <c r="H10" s="11">
        <v>535</v>
      </c>
      <c r="I10" s="11">
        <v>7</v>
      </c>
      <c r="J10" s="11">
        <v>0</v>
      </c>
      <c r="K10" s="11">
        <v>0</v>
      </c>
      <c r="L10" s="11">
        <v>159</v>
      </c>
      <c r="M10" s="11">
        <v>0</v>
      </c>
      <c r="N10" s="11">
        <v>0</v>
      </c>
      <c r="O10" s="11">
        <v>5</v>
      </c>
      <c r="P10" s="11">
        <v>0</v>
      </c>
      <c r="Q10" s="11">
        <v>0</v>
      </c>
      <c r="R10" s="11">
        <v>1</v>
      </c>
      <c r="S10" s="11">
        <v>1</v>
      </c>
      <c r="T10" s="11">
        <v>1</v>
      </c>
      <c r="U10" s="11">
        <v>2</v>
      </c>
      <c r="V10" s="11">
        <v>0</v>
      </c>
      <c r="W10" s="11">
        <v>0</v>
      </c>
      <c r="X10" s="16">
        <v>711</v>
      </c>
    </row>
    <row r="11" spans="1:24">
      <c r="A11" s="16" t="s">
        <v>324</v>
      </c>
      <c r="B11" s="6" t="s">
        <v>358</v>
      </c>
      <c r="C11" s="16">
        <v>662990</v>
      </c>
      <c r="D11" s="16">
        <v>5550495</v>
      </c>
      <c r="E11" s="20">
        <v>0.2</v>
      </c>
      <c r="F11" s="20">
        <v>0.3</v>
      </c>
      <c r="G11" s="16" t="s">
        <v>332</v>
      </c>
      <c r="H11" s="11">
        <v>517</v>
      </c>
      <c r="I11" s="11">
        <v>1</v>
      </c>
      <c r="J11" s="11">
        <v>0</v>
      </c>
      <c r="K11" s="11">
        <v>0</v>
      </c>
      <c r="L11" s="11">
        <v>50</v>
      </c>
      <c r="M11" s="11">
        <v>1</v>
      </c>
      <c r="N11" s="11">
        <v>0</v>
      </c>
      <c r="O11" s="11">
        <v>1</v>
      </c>
      <c r="P11" s="11">
        <v>0</v>
      </c>
      <c r="Q11" s="11">
        <v>0</v>
      </c>
      <c r="R11" s="11">
        <v>2</v>
      </c>
      <c r="S11" s="11">
        <v>0</v>
      </c>
      <c r="T11" s="11">
        <v>0</v>
      </c>
      <c r="U11" s="11">
        <v>0</v>
      </c>
      <c r="V11" s="11">
        <v>0</v>
      </c>
      <c r="W11" s="11">
        <v>0</v>
      </c>
      <c r="X11" s="16">
        <v>572</v>
      </c>
    </row>
    <row r="12" spans="1:24" s="73" customFormat="1">
      <c r="A12" s="16" t="s">
        <v>324</v>
      </c>
      <c r="B12" s="6" t="s">
        <v>356</v>
      </c>
      <c r="C12" s="16">
        <v>662990</v>
      </c>
      <c r="D12" s="16">
        <v>5550495</v>
      </c>
      <c r="E12" s="20">
        <v>1.3</v>
      </c>
      <c r="F12" s="20">
        <v>1.4</v>
      </c>
      <c r="G12" s="16" t="s">
        <v>210</v>
      </c>
      <c r="H12" s="11">
        <v>819</v>
      </c>
      <c r="I12" s="11">
        <v>1</v>
      </c>
      <c r="J12" s="11">
        <v>0</v>
      </c>
      <c r="K12" s="11">
        <v>0</v>
      </c>
      <c r="L12" s="11">
        <v>65</v>
      </c>
      <c r="M12" s="11">
        <v>0</v>
      </c>
      <c r="N12" s="11">
        <v>0</v>
      </c>
      <c r="O12" s="11">
        <v>1</v>
      </c>
      <c r="P12" s="11">
        <v>0</v>
      </c>
      <c r="Q12" s="11">
        <v>0</v>
      </c>
      <c r="R12" s="11">
        <v>4</v>
      </c>
      <c r="S12" s="11">
        <v>0</v>
      </c>
      <c r="T12" s="11">
        <v>0</v>
      </c>
      <c r="U12" s="11">
        <v>1</v>
      </c>
      <c r="V12" s="11">
        <v>0</v>
      </c>
      <c r="W12" s="11">
        <v>0</v>
      </c>
      <c r="X12" s="16">
        <v>891</v>
      </c>
    </row>
    <row r="13" spans="1:24" s="73" customFormat="1">
      <c r="A13" s="16" t="s">
        <v>324</v>
      </c>
      <c r="B13" s="6" t="s">
        <v>385</v>
      </c>
      <c r="C13" s="16">
        <v>662990</v>
      </c>
      <c r="D13" s="16">
        <v>5550495</v>
      </c>
      <c r="E13" s="20">
        <v>2.1</v>
      </c>
      <c r="F13" s="20">
        <v>2.2000000000000002</v>
      </c>
      <c r="G13" s="16" t="s">
        <v>386</v>
      </c>
      <c r="H13" s="11">
        <v>756</v>
      </c>
      <c r="I13" s="11">
        <v>1</v>
      </c>
      <c r="J13" s="11">
        <v>0</v>
      </c>
      <c r="K13" s="11">
        <v>0</v>
      </c>
      <c r="L13" s="11">
        <v>41</v>
      </c>
      <c r="M13" s="11">
        <v>1</v>
      </c>
      <c r="N13" s="11">
        <v>1</v>
      </c>
      <c r="O13" s="11">
        <v>1</v>
      </c>
      <c r="P13" s="11">
        <v>0</v>
      </c>
      <c r="Q13" s="11">
        <v>0</v>
      </c>
      <c r="R13" s="11">
        <v>0</v>
      </c>
      <c r="S13" s="11">
        <v>0</v>
      </c>
      <c r="T13" s="11">
        <v>0</v>
      </c>
      <c r="U13" s="11">
        <v>0</v>
      </c>
      <c r="V13" s="11">
        <v>0</v>
      </c>
      <c r="W13" s="11">
        <v>0</v>
      </c>
      <c r="X13" s="16">
        <v>801</v>
      </c>
    </row>
    <row r="14" spans="1:24">
      <c r="A14" s="16" t="s">
        <v>325</v>
      </c>
      <c r="B14" s="6" t="s">
        <v>381</v>
      </c>
      <c r="C14" s="62">
        <v>639951</v>
      </c>
      <c r="D14" s="62">
        <v>5578517</v>
      </c>
      <c r="E14" s="20">
        <v>0.2</v>
      </c>
      <c r="F14" s="20">
        <v>0.3</v>
      </c>
      <c r="G14" s="16" t="s">
        <v>333</v>
      </c>
      <c r="H14" s="11">
        <v>694</v>
      </c>
      <c r="I14" s="11">
        <v>9</v>
      </c>
      <c r="J14" s="11">
        <v>0</v>
      </c>
      <c r="K14" s="11">
        <v>0</v>
      </c>
      <c r="L14" s="11">
        <v>192</v>
      </c>
      <c r="M14" s="11">
        <v>5</v>
      </c>
      <c r="N14" s="11">
        <v>2</v>
      </c>
      <c r="O14" s="11">
        <v>12</v>
      </c>
      <c r="P14" s="11">
        <v>0</v>
      </c>
      <c r="Q14" s="11">
        <v>0</v>
      </c>
      <c r="R14" s="11">
        <v>5</v>
      </c>
      <c r="S14" s="11">
        <v>0</v>
      </c>
      <c r="T14" s="11">
        <v>0</v>
      </c>
      <c r="U14" s="11">
        <v>0</v>
      </c>
      <c r="V14" s="11">
        <v>0</v>
      </c>
      <c r="W14" s="11">
        <v>0</v>
      </c>
      <c r="X14" s="16">
        <v>919</v>
      </c>
    </row>
    <row r="15" spans="1:24">
      <c r="A15" s="16" t="s">
        <v>327</v>
      </c>
      <c r="B15" s="6" t="s">
        <v>382</v>
      </c>
      <c r="C15" s="62">
        <v>617818</v>
      </c>
      <c r="D15" s="62">
        <v>5578055</v>
      </c>
      <c r="E15" s="20">
        <v>1</v>
      </c>
      <c r="F15" s="20">
        <v>1.2</v>
      </c>
      <c r="G15" s="16" t="s">
        <v>110</v>
      </c>
      <c r="H15" s="11">
        <v>755</v>
      </c>
      <c r="I15" s="11">
        <v>12</v>
      </c>
      <c r="J15" s="11">
        <v>1</v>
      </c>
      <c r="K15" s="11">
        <v>0</v>
      </c>
      <c r="L15" s="11">
        <v>168</v>
      </c>
      <c r="M15" s="11">
        <v>0</v>
      </c>
      <c r="N15" s="11">
        <v>9</v>
      </c>
      <c r="O15" s="11">
        <v>12</v>
      </c>
      <c r="P15" s="11">
        <v>0</v>
      </c>
      <c r="Q15" s="11">
        <v>0</v>
      </c>
      <c r="R15" s="11">
        <v>13</v>
      </c>
      <c r="S15" s="11">
        <v>0</v>
      </c>
      <c r="T15" s="11">
        <v>0</v>
      </c>
      <c r="U15" s="11">
        <v>0</v>
      </c>
      <c r="V15" s="11">
        <v>0</v>
      </c>
      <c r="W15" s="11">
        <v>0</v>
      </c>
      <c r="X15" s="16">
        <v>970</v>
      </c>
    </row>
    <row r="16" spans="1:24">
      <c r="A16" s="16" t="s">
        <v>363</v>
      </c>
      <c r="B16" s="16" t="s">
        <v>367</v>
      </c>
      <c r="C16" s="62">
        <v>655819.26</v>
      </c>
      <c r="D16" s="62">
        <v>5478159.9699999997</v>
      </c>
      <c r="E16" s="20">
        <v>0.6</v>
      </c>
      <c r="F16" s="20">
        <v>0.8</v>
      </c>
      <c r="G16" s="16" t="s">
        <v>371</v>
      </c>
      <c r="H16" s="11">
        <v>538</v>
      </c>
      <c r="I16" s="11">
        <v>1</v>
      </c>
      <c r="J16" s="11">
        <v>0</v>
      </c>
      <c r="K16" s="11">
        <v>0</v>
      </c>
      <c r="L16" s="11">
        <v>237</v>
      </c>
      <c r="M16" s="11">
        <v>0</v>
      </c>
      <c r="N16" s="11">
        <v>1</v>
      </c>
      <c r="O16" s="11">
        <v>22</v>
      </c>
      <c r="P16" s="11">
        <v>0</v>
      </c>
      <c r="Q16" s="11">
        <v>0</v>
      </c>
      <c r="R16" s="11">
        <v>25</v>
      </c>
      <c r="S16" s="11">
        <v>1</v>
      </c>
      <c r="T16" s="11">
        <v>0</v>
      </c>
      <c r="U16" s="11">
        <v>3</v>
      </c>
      <c r="V16" s="11">
        <v>0</v>
      </c>
      <c r="W16" s="11">
        <v>0</v>
      </c>
      <c r="X16" s="16">
        <v>828</v>
      </c>
    </row>
    <row r="17" spans="1:24">
      <c r="A17" s="16" t="s">
        <v>363</v>
      </c>
      <c r="B17" s="16" t="s">
        <v>368</v>
      </c>
      <c r="C17" s="62">
        <v>655819.26</v>
      </c>
      <c r="D17" s="62">
        <v>5478159.9699999997</v>
      </c>
      <c r="E17" s="20">
        <v>2.1</v>
      </c>
      <c r="F17" s="20">
        <v>2.2999999999999998</v>
      </c>
      <c r="G17" s="16" t="s">
        <v>210</v>
      </c>
      <c r="H17" s="11">
        <v>577</v>
      </c>
      <c r="I17" s="11">
        <v>1</v>
      </c>
      <c r="J17" s="11">
        <v>0</v>
      </c>
      <c r="K17" s="11">
        <v>0</v>
      </c>
      <c r="L17" s="11">
        <v>216</v>
      </c>
      <c r="M17" s="11">
        <v>11</v>
      </c>
      <c r="N17" s="11">
        <v>1</v>
      </c>
      <c r="O17" s="11">
        <v>15</v>
      </c>
      <c r="P17" s="11">
        <v>0</v>
      </c>
      <c r="Q17" s="11">
        <v>2</v>
      </c>
      <c r="R17" s="11">
        <v>22</v>
      </c>
      <c r="S17" s="11">
        <v>2</v>
      </c>
      <c r="T17" s="11">
        <v>0</v>
      </c>
      <c r="U17" s="11">
        <v>1</v>
      </c>
      <c r="V17" s="11">
        <v>0</v>
      </c>
      <c r="W17" s="11">
        <v>0</v>
      </c>
      <c r="X17" s="16">
        <v>848</v>
      </c>
    </row>
    <row r="18" spans="1:24">
      <c r="A18" s="16" t="s">
        <v>364</v>
      </c>
      <c r="B18" s="16" t="s">
        <v>365</v>
      </c>
      <c r="C18" s="62">
        <v>655249.64</v>
      </c>
      <c r="D18" s="62">
        <v>5479074.5999999996</v>
      </c>
      <c r="E18" s="20">
        <v>1.5</v>
      </c>
      <c r="F18" s="20">
        <v>1.7</v>
      </c>
      <c r="G18" s="16" t="s">
        <v>110</v>
      </c>
      <c r="H18" s="11">
        <v>1061</v>
      </c>
      <c r="I18" s="11">
        <v>8</v>
      </c>
      <c r="J18" s="11">
        <v>0</v>
      </c>
      <c r="K18" s="11">
        <v>0</v>
      </c>
      <c r="L18" s="11">
        <v>332</v>
      </c>
      <c r="M18" s="11">
        <v>0</v>
      </c>
      <c r="N18" s="11">
        <v>0</v>
      </c>
      <c r="O18" s="11">
        <v>3</v>
      </c>
      <c r="P18" s="11">
        <v>0</v>
      </c>
      <c r="Q18" s="11">
        <v>2</v>
      </c>
      <c r="R18" s="11">
        <v>23</v>
      </c>
      <c r="S18" s="11">
        <v>2</v>
      </c>
      <c r="T18" s="11">
        <v>1</v>
      </c>
      <c r="U18" s="11">
        <v>0</v>
      </c>
      <c r="V18" s="11">
        <v>0</v>
      </c>
      <c r="W18" s="11">
        <v>0</v>
      </c>
      <c r="X18" s="16">
        <v>1432</v>
      </c>
    </row>
    <row r="19" spans="1:24">
      <c r="A19" s="17" t="s">
        <v>401</v>
      </c>
      <c r="B19" s="17" t="s">
        <v>416</v>
      </c>
      <c r="C19" s="110">
        <v>655711</v>
      </c>
      <c r="D19" s="110">
        <v>5479592</v>
      </c>
      <c r="E19" s="97">
        <v>1.1000000000000001</v>
      </c>
      <c r="F19" s="97">
        <v>1.3</v>
      </c>
      <c r="G19" s="17" t="s">
        <v>417</v>
      </c>
      <c r="H19" s="12">
        <v>446</v>
      </c>
      <c r="I19" s="12">
        <v>2</v>
      </c>
      <c r="J19" s="12">
        <v>2</v>
      </c>
      <c r="K19" s="12">
        <v>0</v>
      </c>
      <c r="L19" s="12">
        <v>174</v>
      </c>
      <c r="M19" s="12">
        <v>3</v>
      </c>
      <c r="N19" s="12">
        <v>0</v>
      </c>
      <c r="O19" s="12">
        <v>10</v>
      </c>
      <c r="P19" s="12"/>
      <c r="Q19" s="12">
        <v>2</v>
      </c>
      <c r="R19" s="12">
        <v>16</v>
      </c>
      <c r="S19" s="12">
        <v>2</v>
      </c>
      <c r="T19" s="12">
        <v>0</v>
      </c>
      <c r="U19" s="12">
        <v>3</v>
      </c>
      <c r="V19" s="12">
        <v>0</v>
      </c>
      <c r="W19" s="12">
        <v>0</v>
      </c>
      <c r="X19" s="17">
        <f>SUM(H19:W19)</f>
        <v>660</v>
      </c>
    </row>
    <row r="20" spans="1:24">
      <c r="A20" s="197" t="s">
        <v>692</v>
      </c>
      <c r="B20" s="198"/>
      <c r="C20" s="199"/>
      <c r="D20" s="75"/>
      <c r="E20" s="76"/>
      <c r="F20" s="76"/>
      <c r="G20" s="76"/>
      <c r="X20" s="16"/>
    </row>
    <row r="21" spans="1:24">
      <c r="A21" s="197" t="s">
        <v>693</v>
      </c>
      <c r="B21" s="198"/>
      <c r="C21" s="199"/>
      <c r="D21" s="75"/>
      <c r="E21" s="76"/>
      <c r="F21" s="76"/>
      <c r="G21" s="76"/>
      <c r="X21" s="16"/>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AB3CD-230D-498E-B9CD-6F0487B69624}">
  <dimension ref="A1:AG21"/>
  <sheetViews>
    <sheetView zoomScaleNormal="100" workbookViewId="0">
      <pane xSplit="1" topLeftCell="B1" activePane="topRight" state="frozen"/>
      <selection pane="topRight"/>
    </sheetView>
  </sheetViews>
  <sheetFormatPr defaultColWidth="9.125" defaultRowHeight="13.8"/>
  <cols>
    <col min="1" max="1" width="9.125" style="6"/>
    <col min="2" max="2" width="14.125" style="6" bestFit="1" customWidth="1"/>
    <col min="3" max="3" width="9.125" style="6"/>
    <col min="4" max="4" width="10.75" style="6" customWidth="1"/>
    <col min="5" max="5" width="11" style="6" customWidth="1"/>
    <col min="6" max="6" width="9.125" style="6"/>
    <col min="7" max="7" width="20.25" style="6" bestFit="1" customWidth="1"/>
    <col min="8" max="8" width="10" style="6" bestFit="1" customWidth="1"/>
    <col min="9" max="9" width="9.25" style="6" bestFit="1" customWidth="1"/>
    <col min="10" max="10" width="17.125" style="6" customWidth="1"/>
    <col min="11" max="11" width="6.875" style="6" bestFit="1" customWidth="1"/>
    <col min="12" max="12" width="9.25" style="6" bestFit="1" customWidth="1"/>
    <col min="13" max="13" width="12.25" style="6" customWidth="1"/>
    <col min="14" max="14" width="11.375" style="6" customWidth="1"/>
    <col min="15" max="15" width="15.25" style="6" customWidth="1"/>
    <col min="16" max="16" width="9.25" style="6" bestFit="1" customWidth="1"/>
    <col min="17" max="17" width="13" style="6" customWidth="1"/>
    <col min="18" max="18" width="15.25" style="6" bestFit="1" customWidth="1"/>
    <col min="19" max="24" width="9.25" style="6" bestFit="1" customWidth="1"/>
    <col min="25" max="16384" width="9.125" style="6"/>
  </cols>
  <sheetData>
    <row r="1" spans="1:33" ht="24" customHeight="1">
      <c r="A1" s="99" t="s">
        <v>701</v>
      </c>
      <c r="B1" s="99"/>
      <c r="C1" s="99"/>
      <c r="D1" s="99"/>
      <c r="E1" s="99"/>
      <c r="F1" s="99"/>
      <c r="Z1" s="10" t="s">
        <v>677</v>
      </c>
    </row>
    <row r="2" spans="1:33" s="67" customFormat="1" ht="55.2">
      <c r="A2" s="68" t="s">
        <v>177</v>
      </c>
      <c r="B2" s="68" t="s">
        <v>228</v>
      </c>
      <c r="C2" s="71" t="s">
        <v>672</v>
      </c>
      <c r="D2" s="71" t="s">
        <v>673</v>
      </c>
      <c r="E2" s="69" t="s">
        <v>674</v>
      </c>
      <c r="F2" s="69" t="s">
        <v>675</v>
      </c>
      <c r="G2" s="69" t="s">
        <v>160</v>
      </c>
      <c r="H2" s="68" t="s">
        <v>227</v>
      </c>
      <c r="I2" s="68" t="s">
        <v>226</v>
      </c>
      <c r="J2" s="68" t="s">
        <v>225</v>
      </c>
      <c r="K2" s="68" t="s">
        <v>224</v>
      </c>
      <c r="L2" s="68" t="s">
        <v>223</v>
      </c>
      <c r="M2" s="68" t="s">
        <v>222</v>
      </c>
      <c r="N2" s="68" t="s">
        <v>221</v>
      </c>
      <c r="O2" s="68" t="s">
        <v>220</v>
      </c>
      <c r="P2" s="68" t="s">
        <v>219</v>
      </c>
      <c r="Q2" s="68" t="s">
        <v>218</v>
      </c>
      <c r="R2" s="68" t="s">
        <v>217</v>
      </c>
      <c r="S2" s="68" t="s">
        <v>216</v>
      </c>
      <c r="T2" s="68" t="s">
        <v>215</v>
      </c>
      <c r="U2" s="68" t="s">
        <v>214</v>
      </c>
      <c r="V2" s="68" t="s">
        <v>213</v>
      </c>
      <c r="W2" s="68" t="s">
        <v>212</v>
      </c>
      <c r="X2" s="68" t="s">
        <v>211</v>
      </c>
      <c r="Y2" s="179" t="s">
        <v>592</v>
      </c>
      <c r="Z2" s="179" t="s">
        <v>593</v>
      </c>
      <c r="AA2" s="179" t="s">
        <v>594</v>
      </c>
      <c r="AB2" s="179"/>
      <c r="AC2" s="179"/>
      <c r="AD2" s="179" t="s">
        <v>595</v>
      </c>
      <c r="AE2" s="179"/>
      <c r="AF2" s="179"/>
      <c r="AG2" s="179"/>
    </row>
    <row r="3" spans="1:33">
      <c r="A3" s="41" t="s">
        <v>252</v>
      </c>
      <c r="B3" s="41" t="s">
        <v>275</v>
      </c>
      <c r="C3" s="16">
        <v>639611</v>
      </c>
      <c r="D3" s="16">
        <v>5583655</v>
      </c>
      <c r="E3" s="20">
        <v>1.2</v>
      </c>
      <c r="F3" s="20">
        <v>1.6</v>
      </c>
      <c r="G3" s="16" t="s">
        <v>276</v>
      </c>
      <c r="H3" s="21">
        <f>'Table 3.3'!H3/'Table 3.3'!X3*100</f>
        <v>78.260869565217391</v>
      </c>
      <c r="I3" s="21">
        <f>'Table 3.3'!I3/'Table 3.3'!X3*100</f>
        <v>0.11750881316098707</v>
      </c>
      <c r="J3" s="21">
        <f>'Table 3.3'!J3/'Table 3.3'!$X3*100</f>
        <v>0.35252643948296125</v>
      </c>
      <c r="K3" s="22">
        <f>'Table 3.3'!K3/'Table 3.3'!$X3*100</f>
        <v>0</v>
      </c>
      <c r="L3" s="21">
        <f>'Table 3.3'!L3/'Table 3.3'!$X3*100</f>
        <v>18.331374853113982</v>
      </c>
      <c r="M3" s="21">
        <f>'Table 3.3'!M3/'Table 3.3'!$X3*100</f>
        <v>0</v>
      </c>
      <c r="N3" s="21">
        <f>'Table 3.3'!N3/'Table 3.3'!$X3*100</f>
        <v>0.58754406580493534</v>
      </c>
      <c r="O3" s="21">
        <f>'Table 3.3'!O3/'Table 3.3'!$X3*100</f>
        <v>0.4700352526439483</v>
      </c>
      <c r="P3" s="22">
        <f>'Table 3.3'!P3/'Table 3.3'!$X3*100</f>
        <v>0</v>
      </c>
      <c r="Q3" s="21">
        <f>'Table 3.3'!Q3/'Table 3.3'!$X3*100</f>
        <v>0</v>
      </c>
      <c r="R3" s="21">
        <f>'Table 3.3'!R3/'Table 3.3'!$X3*100</f>
        <v>1.2925969447708578</v>
      </c>
      <c r="S3" s="21">
        <f>'Table 3.3'!S3/'Table 3.3'!$X3*100</f>
        <v>0.11750881316098707</v>
      </c>
      <c r="T3" s="21">
        <f>'Table 3.3'!T3/'Table 3.3'!$X3*100</f>
        <v>0.35252643948296125</v>
      </c>
      <c r="U3" s="21">
        <f>'Table 3.3'!U3/'Table 3.3'!$X3*100</f>
        <v>0.11750881316098707</v>
      </c>
      <c r="V3" s="22">
        <f>'Table 3.3'!V3/'Table 3.3'!$X3*100</f>
        <v>0</v>
      </c>
      <c r="W3" s="22">
        <f>'Table 3.3'!W3/'Table 3.3'!$X3*100</f>
        <v>0</v>
      </c>
      <c r="X3" s="21">
        <f>SUM(H3:W3)</f>
        <v>99.999999999999986</v>
      </c>
      <c r="Y3" s="180">
        <f>H3+I3</f>
        <v>78.378378378378372</v>
      </c>
      <c r="Z3" s="180">
        <f>L3+M3+N3</f>
        <v>18.918918918918916</v>
      </c>
      <c r="AA3" s="180">
        <f>O3+P3+Q3+R3</f>
        <v>1.7626321974148063</v>
      </c>
      <c r="AB3" s="180">
        <f>S3+U3+J3</f>
        <v>0.58754406580493534</v>
      </c>
      <c r="AC3" s="180">
        <f>T3</f>
        <v>0.35252643948296125</v>
      </c>
      <c r="AD3" s="180">
        <f>SUM(Y3:AA3)</f>
        <v>99.059929494712094</v>
      </c>
      <c r="AE3" s="178">
        <f>Y3/AD3*100</f>
        <v>79.122182680901545</v>
      </c>
      <c r="AF3" s="178">
        <f>Z3/AD3*100</f>
        <v>19.098457888493474</v>
      </c>
      <c r="AG3" s="178">
        <f>AA3/AD3*100</f>
        <v>1.7793594306049825</v>
      </c>
    </row>
    <row r="4" spans="1:33">
      <c r="A4" s="41" t="s">
        <v>255</v>
      </c>
      <c r="B4" s="41" t="s">
        <v>281</v>
      </c>
      <c r="C4" s="22">
        <v>640770</v>
      </c>
      <c r="D4" s="22">
        <v>5590534</v>
      </c>
      <c r="E4" s="20">
        <v>0.3</v>
      </c>
      <c r="F4" s="20">
        <v>0.4</v>
      </c>
      <c r="G4" s="16" t="s">
        <v>276</v>
      </c>
      <c r="H4" s="21">
        <f>'Table 3.3'!H4/'Table 3.3'!X4*100</f>
        <v>76.598173515981742</v>
      </c>
      <c r="I4" s="21">
        <f>'Table 3.3'!I4/'Table 3.3'!X4*100</f>
        <v>0.22831050228310501</v>
      </c>
      <c r="J4" s="21">
        <f>'Table 3.3'!J4/'Table 3.3'!$X4*100</f>
        <v>0.11415525114155251</v>
      </c>
      <c r="K4" s="22">
        <f>'Table 3.3'!K4/'Table 3.3'!$X4*100</f>
        <v>0</v>
      </c>
      <c r="L4" s="21">
        <f>'Table 3.3'!L4/'Table 3.3'!$X4*100</f>
        <v>21.118721461187214</v>
      </c>
      <c r="M4" s="21">
        <f>'Table 3.3'!M4/'Table 3.3'!$X4*100</f>
        <v>0.22831050228310501</v>
      </c>
      <c r="N4" s="21">
        <f>'Table 3.3'!N4/'Table 3.3'!$X4*100</f>
        <v>0.22831050228310501</v>
      </c>
      <c r="O4" s="21">
        <f>'Table 3.3'!O4/'Table 3.3'!$X4*100</f>
        <v>0.22831050228310501</v>
      </c>
      <c r="P4" s="22">
        <f>'Table 3.3'!P4/'Table 3.3'!$X4*100</f>
        <v>0</v>
      </c>
      <c r="Q4" s="21">
        <f>'Table 3.3'!Q4/'Table 3.3'!$X4*100</f>
        <v>0</v>
      </c>
      <c r="R4" s="21">
        <f>'Table 3.3'!R4/'Table 3.3'!$X4*100</f>
        <v>0.91324200913242004</v>
      </c>
      <c r="S4" s="21">
        <f>'Table 3.3'!S4/'Table 3.3'!$X4*100</f>
        <v>0</v>
      </c>
      <c r="T4" s="21">
        <f>'Table 3.3'!T4/'Table 3.3'!$X4*100</f>
        <v>0</v>
      </c>
      <c r="U4" s="21">
        <f>'Table 3.3'!U4/'Table 3.3'!$X4*100</f>
        <v>0.34246575342465752</v>
      </c>
      <c r="V4" s="22">
        <f>'Table 3.3'!V4/'Table 3.3'!$X4*100</f>
        <v>0</v>
      </c>
      <c r="W4" s="22">
        <f>'Table 3.3'!W4/'Table 3.3'!$X4*100</f>
        <v>0</v>
      </c>
      <c r="X4" s="21">
        <f t="shared" ref="X4:X18" si="0">SUM(H4:W4)</f>
        <v>100.00000000000003</v>
      </c>
      <c r="Y4" s="180">
        <f t="shared" ref="Y4:Y19" si="1">H4+I4</f>
        <v>76.82648401826485</v>
      </c>
      <c r="Z4" s="180">
        <f t="shared" ref="Z4:Z19" si="2">L4+M4+N4</f>
        <v>21.575342465753423</v>
      </c>
      <c r="AA4" s="180">
        <f t="shared" ref="AA4:AA19" si="3">O4+P4+Q4+R4</f>
        <v>1.1415525114155249</v>
      </c>
      <c r="AB4" s="180">
        <f t="shared" ref="AB4:AB19" si="4">S4+U4+J4</f>
        <v>0.45662100456621002</v>
      </c>
      <c r="AC4" s="180">
        <f t="shared" ref="AC4:AC19" si="5">T4</f>
        <v>0</v>
      </c>
      <c r="AD4" s="180">
        <f t="shared" ref="AD4:AD19" si="6">SUM(Y4:AA4)</f>
        <v>99.543378995433798</v>
      </c>
      <c r="AE4" s="178">
        <f t="shared" ref="AE4:AE19" si="7">Y4/AD4*100</f>
        <v>77.178899082568805</v>
      </c>
      <c r="AF4" s="178">
        <f t="shared" ref="AF4:AF19" si="8">Z4/AD4*100</f>
        <v>21.674311926605501</v>
      </c>
      <c r="AG4" s="178">
        <f t="shared" ref="AG4:AG19" si="9">AA4/AD4*100</f>
        <v>1.1467889908256879</v>
      </c>
    </row>
    <row r="5" spans="1:33">
      <c r="A5" s="41" t="s">
        <v>255</v>
      </c>
      <c r="B5" s="41" t="s">
        <v>282</v>
      </c>
      <c r="C5" s="22">
        <v>640770</v>
      </c>
      <c r="D5" s="22">
        <v>5590534</v>
      </c>
      <c r="E5" s="20">
        <v>1.4</v>
      </c>
      <c r="F5" s="20">
        <v>1.9</v>
      </c>
      <c r="G5" s="16" t="s">
        <v>283</v>
      </c>
      <c r="H5" s="21">
        <f>'Table 3.3'!H5/'Table 3.3'!X5*100</f>
        <v>73.842195540308751</v>
      </c>
      <c r="I5" s="21">
        <f>'Table 3.3'!I5/'Table 3.3'!X5*100</f>
        <v>1.3722126929674099</v>
      </c>
      <c r="J5" s="21">
        <f>'Table 3.3'!J5/'Table 3.3'!$X5*100</f>
        <v>8.5763293310463118E-2</v>
      </c>
      <c r="K5" s="22">
        <f>'Table 3.3'!K5/'Table 3.3'!$X5*100</f>
        <v>0</v>
      </c>
      <c r="L5" s="21">
        <f>'Table 3.3'!L5/'Table 3.3'!$X5*100</f>
        <v>21.526586620926246</v>
      </c>
      <c r="M5" s="21">
        <f>'Table 3.3'!M5/'Table 3.3'!$X5*100</f>
        <v>0</v>
      </c>
      <c r="N5" s="21">
        <f>'Table 3.3'!N5/'Table 3.3'!$X5*100</f>
        <v>0.68610634648370494</v>
      </c>
      <c r="O5" s="21">
        <f>'Table 3.3'!O5/'Table 3.3'!$X5*100</f>
        <v>0.68610634648370494</v>
      </c>
      <c r="P5" s="22">
        <f>'Table 3.3'!P5/'Table 3.3'!$X5*100</f>
        <v>0</v>
      </c>
      <c r="Q5" s="21">
        <f>'Table 3.3'!Q5/'Table 3.3'!$X5*100</f>
        <v>0</v>
      </c>
      <c r="R5" s="21">
        <f>'Table 3.3'!R5/'Table 3.3'!$X5*100</f>
        <v>1.5437392795883362</v>
      </c>
      <c r="S5" s="21">
        <f>'Table 3.3'!S5/'Table 3.3'!$X5*100</f>
        <v>8.5763293310463118E-2</v>
      </c>
      <c r="T5" s="21">
        <f>'Table 3.3'!T5/'Table 3.3'!$X5*100</f>
        <v>0.17152658662092624</v>
      </c>
      <c r="U5" s="21">
        <f>'Table 3.3'!U5/'Table 3.3'!$X5*100</f>
        <v>0</v>
      </c>
      <c r="V5" s="22">
        <f>'Table 3.3'!V5/'Table 3.3'!$X5*100</f>
        <v>0</v>
      </c>
      <c r="W5" s="22">
        <f>'Table 3.3'!W5/'Table 3.3'!$X5*100</f>
        <v>0</v>
      </c>
      <c r="X5" s="21">
        <f t="shared" si="0"/>
        <v>100.00000000000001</v>
      </c>
      <c r="Y5" s="180">
        <f t="shared" si="1"/>
        <v>75.21440823327616</v>
      </c>
      <c r="Z5" s="180">
        <f t="shared" si="2"/>
        <v>22.21269296740995</v>
      </c>
      <c r="AA5" s="180">
        <f t="shared" si="3"/>
        <v>2.2298456260720414</v>
      </c>
      <c r="AB5" s="180">
        <f t="shared" si="4"/>
        <v>0.17152658662092624</v>
      </c>
      <c r="AC5" s="180">
        <f t="shared" si="5"/>
        <v>0.17152658662092624</v>
      </c>
      <c r="AD5" s="180">
        <f t="shared" si="6"/>
        <v>99.656946826758144</v>
      </c>
      <c r="AE5" s="178">
        <f t="shared" si="7"/>
        <v>75.473321858864026</v>
      </c>
      <c r="AF5" s="178">
        <f t="shared" si="8"/>
        <v>22.289156626506028</v>
      </c>
      <c r="AG5" s="178">
        <f t="shared" si="9"/>
        <v>2.2375215146299485</v>
      </c>
    </row>
    <row r="6" spans="1:33">
      <c r="A6" s="41" t="s">
        <v>263</v>
      </c>
      <c r="B6" s="41" t="s">
        <v>306</v>
      </c>
      <c r="C6" s="62">
        <v>681164</v>
      </c>
      <c r="D6" s="62">
        <v>5526167</v>
      </c>
      <c r="E6" s="20">
        <v>0.5</v>
      </c>
      <c r="F6" s="20">
        <v>1</v>
      </c>
      <c r="G6" s="16" t="s">
        <v>110</v>
      </c>
      <c r="H6" s="21">
        <f>'Table 3.3'!H6/'Table 3.3'!X6*100</f>
        <v>80.572597137014313</v>
      </c>
      <c r="I6" s="21">
        <f>'Table 3.3'!I6/'Table 3.3'!X6*100</f>
        <v>0.5112474437627812</v>
      </c>
      <c r="J6" s="21">
        <f>'Table 3.3'!J6/'Table 3.3'!$X6*100</f>
        <v>0.10224948875255625</v>
      </c>
      <c r="K6" s="22">
        <f>'Table 3.3'!K6/'Table 3.3'!$X6*100</f>
        <v>0</v>
      </c>
      <c r="L6" s="21">
        <f>'Table 3.3'!L6/'Table 3.3'!$X6*100</f>
        <v>16.564417177914109</v>
      </c>
      <c r="M6" s="21">
        <f>'Table 3.3'!M6/'Table 3.3'!$X6*100</f>
        <v>0</v>
      </c>
      <c r="N6" s="21">
        <f>'Table 3.3'!N6/'Table 3.3'!$X6*100</f>
        <v>0.30674846625766872</v>
      </c>
      <c r="O6" s="21">
        <f>'Table 3.3'!O6/'Table 3.3'!$X6*100</f>
        <v>0.5112474437627812</v>
      </c>
      <c r="P6" s="22">
        <f>'Table 3.3'!P6/'Table 3.3'!$X6*100</f>
        <v>0</v>
      </c>
      <c r="Q6" s="21">
        <f>'Table 3.3'!Q6/'Table 3.3'!$X6*100</f>
        <v>0</v>
      </c>
      <c r="R6" s="21">
        <f>'Table 3.3'!R6/'Table 3.3'!$X6*100</f>
        <v>1.0224948875255624</v>
      </c>
      <c r="S6" s="21">
        <f>'Table 3.3'!S6/'Table 3.3'!$X6*100</f>
        <v>0.20449897750511251</v>
      </c>
      <c r="T6" s="21">
        <f>'Table 3.3'!T6/'Table 3.3'!$X6*100</f>
        <v>0</v>
      </c>
      <c r="U6" s="21">
        <f>'Table 3.3'!U6/'Table 3.3'!$X6*100</f>
        <v>0.20449897750511251</v>
      </c>
      <c r="V6" s="22">
        <f>'Table 3.3'!V6/'Table 3.3'!$X6*100</f>
        <v>0</v>
      </c>
      <c r="W6" s="22">
        <f>'Table 3.3'!W6/'Table 3.3'!$X6*100</f>
        <v>0</v>
      </c>
      <c r="X6" s="21">
        <f t="shared" si="0"/>
        <v>100.00000000000001</v>
      </c>
      <c r="Y6" s="180">
        <f t="shared" si="1"/>
        <v>81.083844580777097</v>
      </c>
      <c r="Z6" s="180">
        <f t="shared" si="2"/>
        <v>16.871165644171779</v>
      </c>
      <c r="AA6" s="180">
        <f t="shared" si="3"/>
        <v>1.5337423312883436</v>
      </c>
      <c r="AB6" s="180">
        <f t="shared" si="4"/>
        <v>0.51124744376278131</v>
      </c>
      <c r="AC6" s="180">
        <f t="shared" si="5"/>
        <v>0</v>
      </c>
      <c r="AD6" s="180">
        <f t="shared" si="6"/>
        <v>99.488752556237216</v>
      </c>
      <c r="AE6" s="178">
        <f t="shared" si="7"/>
        <v>81.500513874614597</v>
      </c>
      <c r="AF6" s="178">
        <f t="shared" si="8"/>
        <v>16.95786228160329</v>
      </c>
      <c r="AG6" s="178">
        <f t="shared" si="9"/>
        <v>1.5416238437821173</v>
      </c>
    </row>
    <row r="7" spans="1:33">
      <c r="A7" s="16" t="s">
        <v>268</v>
      </c>
      <c r="B7" s="31" t="s">
        <v>313</v>
      </c>
      <c r="C7" s="22">
        <v>676514</v>
      </c>
      <c r="D7" s="22">
        <v>5535221</v>
      </c>
      <c r="E7" s="20">
        <v>0.6</v>
      </c>
      <c r="F7" s="20">
        <v>1</v>
      </c>
      <c r="G7" s="16" t="s">
        <v>110</v>
      </c>
      <c r="H7" s="21">
        <f>'Table 3.3'!H7/'Table 3.3'!X7*100</f>
        <v>93.558951965065503</v>
      </c>
      <c r="I7" s="21">
        <f>'Table 3.3'!I7/'Table 3.3'!X7*100</f>
        <v>0.10917030567685589</v>
      </c>
      <c r="J7" s="21">
        <f>'Table 3.3'!J7/'Table 3.3'!$X7*100</f>
        <v>0</v>
      </c>
      <c r="K7" s="22">
        <f>'Table 3.3'!K7/'Table 3.3'!$X7*100</f>
        <v>0</v>
      </c>
      <c r="L7" s="21">
        <f>'Table 3.3'!L7/'Table 3.3'!$X7*100</f>
        <v>5.7860262008733629</v>
      </c>
      <c r="M7" s="21">
        <f>'Table 3.3'!M7/'Table 3.3'!$X7*100</f>
        <v>0</v>
      </c>
      <c r="N7" s="21">
        <f>'Table 3.3'!N7/'Table 3.3'!$X7*100</f>
        <v>0.10917030567685589</v>
      </c>
      <c r="O7" s="21">
        <f>'Table 3.3'!O7/'Table 3.3'!$X7*100</f>
        <v>0.32751091703056767</v>
      </c>
      <c r="P7" s="22">
        <f>'Table 3.3'!P7/'Table 3.3'!$X7*100</f>
        <v>0</v>
      </c>
      <c r="Q7" s="21">
        <f>'Table 3.3'!Q7/'Table 3.3'!$X7*100</f>
        <v>0</v>
      </c>
      <c r="R7" s="21">
        <f>'Table 3.3'!R7/'Table 3.3'!$X7*100</f>
        <v>0.10917030567685589</v>
      </c>
      <c r="S7" s="21">
        <f>'Table 3.3'!S7/'Table 3.3'!$X7*100</f>
        <v>0</v>
      </c>
      <c r="T7" s="21">
        <f>'Table 3.3'!T7/'Table 3.3'!$X7*100</f>
        <v>0</v>
      </c>
      <c r="U7" s="21">
        <f>'Table 3.3'!U7/'Table 3.3'!$X7*100</f>
        <v>0</v>
      </c>
      <c r="V7" s="22">
        <f>'Table 3.3'!V7/'Table 3.3'!$X7*100</f>
        <v>0</v>
      </c>
      <c r="W7" s="22">
        <f>'Table 3.3'!W7/'Table 3.3'!$X7*100</f>
        <v>0</v>
      </c>
      <c r="X7" s="21">
        <f t="shared" si="0"/>
        <v>100</v>
      </c>
      <c r="Y7" s="180">
        <f t="shared" si="1"/>
        <v>93.668122270742359</v>
      </c>
      <c r="Z7" s="180">
        <f t="shared" si="2"/>
        <v>5.895196506550219</v>
      </c>
      <c r="AA7" s="180">
        <f t="shared" si="3"/>
        <v>0.43668122270742354</v>
      </c>
      <c r="AB7" s="180">
        <f t="shared" si="4"/>
        <v>0</v>
      </c>
      <c r="AC7" s="180">
        <f t="shared" si="5"/>
        <v>0</v>
      </c>
      <c r="AD7" s="180">
        <f t="shared" si="6"/>
        <v>100</v>
      </c>
      <c r="AE7" s="178">
        <f t="shared" si="7"/>
        <v>93.668122270742359</v>
      </c>
      <c r="AF7" s="178">
        <f t="shared" si="8"/>
        <v>5.895196506550219</v>
      </c>
      <c r="AG7" s="178">
        <f t="shared" si="9"/>
        <v>0.43668122270742354</v>
      </c>
    </row>
    <row r="8" spans="1:33">
      <c r="A8" s="16" t="s">
        <v>316</v>
      </c>
      <c r="B8" s="6" t="s">
        <v>329</v>
      </c>
      <c r="C8" s="62">
        <v>681513</v>
      </c>
      <c r="D8" s="62">
        <v>5530143</v>
      </c>
      <c r="E8" s="20">
        <v>0.4</v>
      </c>
      <c r="F8" s="20">
        <v>0.5</v>
      </c>
      <c r="G8" s="16" t="s">
        <v>332</v>
      </c>
      <c r="H8" s="21">
        <f>'Table 3.3'!H8/'Table 3.3'!X8*100</f>
        <v>86.264822134387359</v>
      </c>
      <c r="I8" s="21">
        <f>'Table 3.3'!I8/'Table 3.3'!X8*100</f>
        <v>0.19762845849802371</v>
      </c>
      <c r="J8" s="21">
        <f>'Table 3.3'!J8/'Table 3.3'!$X8*100</f>
        <v>0</v>
      </c>
      <c r="K8" s="22">
        <f>'Table 3.3'!K8/'Table 3.3'!$X8*100</f>
        <v>0</v>
      </c>
      <c r="L8" s="21">
        <f>'Table 3.3'!L8/'Table 3.3'!$X8*100</f>
        <v>12.648221343873518</v>
      </c>
      <c r="M8" s="21">
        <f>'Table 3.3'!M8/'Table 3.3'!$X8*100</f>
        <v>0</v>
      </c>
      <c r="N8" s="21">
        <f>'Table 3.3'!N8/'Table 3.3'!$X8*100</f>
        <v>0</v>
      </c>
      <c r="O8" s="21">
        <f>'Table 3.3'!O8/'Table 3.3'!$X8*100</f>
        <v>0.29644268774703553</v>
      </c>
      <c r="P8" s="22">
        <f>'Table 3.3'!P8/'Table 3.3'!$X8*100</f>
        <v>0</v>
      </c>
      <c r="Q8" s="21">
        <f>'Table 3.3'!Q8/'Table 3.3'!$X8*100</f>
        <v>9.8814229249011856E-2</v>
      </c>
      <c r="R8" s="21">
        <f>'Table 3.3'!R8/'Table 3.3'!$X8*100</f>
        <v>0.29644268774703553</v>
      </c>
      <c r="S8" s="21">
        <f>'Table 3.3'!S8/'Table 3.3'!$X8*100</f>
        <v>9.8814229249011856E-2</v>
      </c>
      <c r="T8" s="21">
        <f>'Table 3.3'!T8/'Table 3.3'!$X8*100</f>
        <v>0</v>
      </c>
      <c r="U8" s="21">
        <f>'Table 3.3'!U8/'Table 3.3'!$X8*100</f>
        <v>9.8814229249011856E-2</v>
      </c>
      <c r="V8" s="22">
        <f>'Table 3.3'!V8/'Table 3.3'!$X8*100</f>
        <v>0</v>
      </c>
      <c r="W8" s="22">
        <f>'Table 3.3'!W8/'Table 3.3'!$X8*100</f>
        <v>0</v>
      </c>
      <c r="X8" s="21">
        <f t="shared" si="0"/>
        <v>100.00000000000001</v>
      </c>
      <c r="Y8" s="180">
        <f t="shared" si="1"/>
        <v>86.462450592885389</v>
      </c>
      <c r="Z8" s="180">
        <f t="shared" si="2"/>
        <v>12.648221343873518</v>
      </c>
      <c r="AA8" s="180">
        <f t="shared" si="3"/>
        <v>0.6916996047430829</v>
      </c>
      <c r="AB8" s="180">
        <f t="shared" si="4"/>
        <v>0.19762845849802371</v>
      </c>
      <c r="AC8" s="180">
        <f t="shared" si="5"/>
        <v>0</v>
      </c>
      <c r="AD8" s="180">
        <f t="shared" si="6"/>
        <v>99.802371541501984</v>
      </c>
      <c r="AE8" s="178">
        <f t="shared" si="7"/>
        <v>86.633663366336648</v>
      </c>
      <c r="AF8" s="178">
        <f t="shared" si="8"/>
        <v>12.673267326732674</v>
      </c>
      <c r="AG8" s="178">
        <f t="shared" si="9"/>
        <v>0.69306930693069291</v>
      </c>
    </row>
    <row r="9" spans="1:33">
      <c r="A9" s="16" t="s">
        <v>316</v>
      </c>
      <c r="B9" s="6" t="s">
        <v>330</v>
      </c>
      <c r="C9" s="62">
        <v>681513</v>
      </c>
      <c r="D9" s="62">
        <v>5530143</v>
      </c>
      <c r="E9" s="20">
        <v>2.2000000000000002</v>
      </c>
      <c r="F9" s="20">
        <v>2.4</v>
      </c>
      <c r="G9" s="16" t="s">
        <v>331</v>
      </c>
      <c r="H9" s="21">
        <f>'Table 3.3'!H9/'Table 3.3'!X9*100</f>
        <v>88.314883148831484</v>
      </c>
      <c r="I9" s="21">
        <f>'Table 3.3'!I9/'Table 3.3'!X9*100</f>
        <v>0.73800738007380073</v>
      </c>
      <c r="J9" s="21">
        <f>'Table 3.3'!J9/'Table 3.3'!$X9*100</f>
        <v>0</v>
      </c>
      <c r="K9" s="22">
        <f>'Table 3.3'!K9/'Table 3.3'!$X9*100</f>
        <v>0</v>
      </c>
      <c r="L9" s="21">
        <f>'Table 3.3'!L9/'Table 3.3'!$X9*100</f>
        <v>8.979089790897909</v>
      </c>
      <c r="M9" s="21">
        <f>'Table 3.3'!M9/'Table 3.3'!$X9*100</f>
        <v>0.12300123001230012</v>
      </c>
      <c r="N9" s="21">
        <f>'Table 3.3'!N9/'Table 3.3'!$X9*100</f>
        <v>0.12300123001230012</v>
      </c>
      <c r="O9" s="21">
        <f>'Table 3.3'!O9/'Table 3.3'!$X9*100</f>
        <v>0.24600246002460024</v>
      </c>
      <c r="P9" s="22">
        <f>'Table 3.3'!P9/'Table 3.3'!$X9*100</f>
        <v>0</v>
      </c>
      <c r="Q9" s="21">
        <f>'Table 3.3'!Q9/'Table 3.3'!$X9*100</f>
        <v>0</v>
      </c>
      <c r="R9" s="21">
        <f>'Table 3.3'!R9/'Table 3.3'!$X9*100</f>
        <v>1.2300123001230012</v>
      </c>
      <c r="S9" s="21">
        <f>'Table 3.3'!S9/'Table 3.3'!$X9*100</f>
        <v>0.24600246002460024</v>
      </c>
      <c r="T9" s="21">
        <f>'Table 3.3'!T9/'Table 3.3'!$X9*100</f>
        <v>0</v>
      </c>
      <c r="U9" s="21">
        <f>'Table 3.3'!U9/'Table 3.3'!$X9*100</f>
        <v>0</v>
      </c>
      <c r="V9" s="22">
        <f>'Table 3.3'!V9/'Table 3.3'!$X9*100</f>
        <v>0</v>
      </c>
      <c r="W9" s="22">
        <f>'Table 3.3'!W9/'Table 3.3'!$X9*100</f>
        <v>0</v>
      </c>
      <c r="X9" s="21">
        <f t="shared" si="0"/>
        <v>100</v>
      </c>
      <c r="Y9" s="180">
        <f t="shared" si="1"/>
        <v>89.05289052890528</v>
      </c>
      <c r="Z9" s="180">
        <f t="shared" si="2"/>
        <v>9.2250922509225077</v>
      </c>
      <c r="AA9" s="180">
        <f t="shared" si="3"/>
        <v>1.4760147601476015</v>
      </c>
      <c r="AB9" s="180">
        <f t="shared" si="4"/>
        <v>0.24600246002460024</v>
      </c>
      <c r="AC9" s="180">
        <f t="shared" si="5"/>
        <v>0</v>
      </c>
      <c r="AD9" s="180">
        <f t="shared" si="6"/>
        <v>99.753997539975401</v>
      </c>
      <c r="AE9" s="178">
        <f t="shared" si="7"/>
        <v>89.272503082614037</v>
      </c>
      <c r="AF9" s="178">
        <f t="shared" si="8"/>
        <v>9.2478421701602951</v>
      </c>
      <c r="AG9" s="178">
        <f t="shared" si="9"/>
        <v>1.4796547472256474</v>
      </c>
    </row>
    <row r="10" spans="1:33">
      <c r="A10" s="16" t="s">
        <v>322</v>
      </c>
      <c r="B10" s="6" t="s">
        <v>379</v>
      </c>
      <c r="C10" s="62">
        <v>687920</v>
      </c>
      <c r="D10" s="62">
        <v>5530535</v>
      </c>
      <c r="E10" s="20">
        <v>1.3</v>
      </c>
      <c r="F10" s="20">
        <v>1.7</v>
      </c>
      <c r="G10" s="16" t="s">
        <v>110</v>
      </c>
      <c r="H10" s="21">
        <f>'Table 3.3'!H10/'Table 3.3'!X10*100</f>
        <v>75.246132208157519</v>
      </c>
      <c r="I10" s="21">
        <f>'Table 3.3'!I10/'Table 3.3'!X10*100</f>
        <v>0.98452883263009849</v>
      </c>
      <c r="J10" s="21">
        <f>'Table 3.3'!J10/'Table 3.3'!$X10*100</f>
        <v>0</v>
      </c>
      <c r="K10" s="22">
        <f>'Table 3.3'!K10/'Table 3.3'!$X10*100</f>
        <v>0</v>
      </c>
      <c r="L10" s="21">
        <f>'Table 3.3'!L10/'Table 3.3'!$X10*100</f>
        <v>22.362869198312236</v>
      </c>
      <c r="M10" s="21">
        <f>'Table 3.3'!M10/'Table 3.3'!$X10*100</f>
        <v>0</v>
      </c>
      <c r="N10" s="21">
        <f>'Table 3.3'!N10/'Table 3.3'!$X10*100</f>
        <v>0</v>
      </c>
      <c r="O10" s="21">
        <f>'Table 3.3'!O10/'Table 3.3'!$X10*100</f>
        <v>0.70323488045007032</v>
      </c>
      <c r="P10" s="22">
        <f>'Table 3.3'!P10/'Table 3.3'!$X10*100</f>
        <v>0</v>
      </c>
      <c r="Q10" s="21">
        <f>'Table 3.3'!Q10/'Table 3.3'!$X10*100</f>
        <v>0</v>
      </c>
      <c r="R10" s="21">
        <f>'Table 3.3'!R10/'Table 3.3'!$X10*100</f>
        <v>0.14064697609001406</v>
      </c>
      <c r="S10" s="21">
        <f>'Table 3.3'!S10/'Table 3.3'!$X10*100</f>
        <v>0.14064697609001406</v>
      </c>
      <c r="T10" s="21">
        <f>'Table 3.3'!T10/'Table 3.3'!$X10*100</f>
        <v>0.14064697609001406</v>
      </c>
      <c r="U10" s="21">
        <f>'Table 3.3'!U10/'Table 3.3'!$X10*100</f>
        <v>0.28129395218002812</v>
      </c>
      <c r="V10" s="22">
        <f>'Table 3.3'!V10/'Table 3.3'!$X10*100</f>
        <v>0</v>
      </c>
      <c r="W10" s="22">
        <f>'Table 3.3'!W10/'Table 3.3'!$X10*100</f>
        <v>0</v>
      </c>
      <c r="X10" s="21">
        <f t="shared" si="0"/>
        <v>99.999999999999986</v>
      </c>
      <c r="Y10" s="180">
        <f t="shared" si="1"/>
        <v>76.230661040787624</v>
      </c>
      <c r="Z10" s="180">
        <f t="shared" si="2"/>
        <v>22.362869198312236</v>
      </c>
      <c r="AA10" s="180">
        <f t="shared" si="3"/>
        <v>0.84388185654008441</v>
      </c>
      <c r="AB10" s="180">
        <f t="shared" si="4"/>
        <v>0.42194092827004215</v>
      </c>
      <c r="AC10" s="180">
        <f t="shared" si="5"/>
        <v>0.14064697609001406</v>
      </c>
      <c r="AD10" s="180">
        <f t="shared" si="6"/>
        <v>99.437412095639942</v>
      </c>
      <c r="AE10" s="178">
        <f t="shared" si="7"/>
        <v>76.66195190947667</v>
      </c>
      <c r="AF10" s="178">
        <f t="shared" si="8"/>
        <v>22.48939179632249</v>
      </c>
      <c r="AG10" s="178">
        <f t="shared" si="9"/>
        <v>0.84865629420084865</v>
      </c>
    </row>
    <row r="11" spans="1:33">
      <c r="A11" s="16" t="s">
        <v>324</v>
      </c>
      <c r="B11" s="6" t="s">
        <v>358</v>
      </c>
      <c r="C11" s="16">
        <v>662990</v>
      </c>
      <c r="D11" s="16">
        <v>5550495</v>
      </c>
      <c r="E11" s="20">
        <v>0.2</v>
      </c>
      <c r="F11" s="20">
        <v>0.3</v>
      </c>
      <c r="G11" s="16" t="s">
        <v>332</v>
      </c>
      <c r="H11" s="21">
        <f>'Table 3.3'!H11/'Table 3.3'!X11*100</f>
        <v>90.384615384615387</v>
      </c>
      <c r="I11" s="21">
        <f>'Table 3.3'!I11/'Table 3.3'!X11*100</f>
        <v>0.17482517482517482</v>
      </c>
      <c r="J11" s="21">
        <f>'Table 3.3'!J11/'Table 3.3'!$X11*100</f>
        <v>0</v>
      </c>
      <c r="K11" s="22">
        <f>'Table 3.3'!K11/'Table 3.3'!$X11*100</f>
        <v>0</v>
      </c>
      <c r="L11" s="21">
        <f>'Table 3.3'!L11/'Table 3.3'!$X11*100</f>
        <v>8.7412587412587417</v>
      </c>
      <c r="M11" s="21">
        <f>'Table 3.3'!M11/'Table 3.3'!$X11*100</f>
        <v>0.17482517482517482</v>
      </c>
      <c r="N11" s="21">
        <f>'Table 3.3'!N11/'Table 3.3'!$X11*100</f>
        <v>0</v>
      </c>
      <c r="O11" s="21">
        <f>'Table 3.3'!O11/'Table 3.3'!$X11*100</f>
        <v>0.17482517482517482</v>
      </c>
      <c r="P11" s="22">
        <f>'Table 3.3'!P11/'Table 3.3'!$X11*100</f>
        <v>0</v>
      </c>
      <c r="Q11" s="21">
        <f>'Table 3.3'!Q11/'Table 3.3'!$X11*100</f>
        <v>0</v>
      </c>
      <c r="R11" s="21">
        <f>'Table 3.3'!R11/'Table 3.3'!$X11*100</f>
        <v>0.34965034965034963</v>
      </c>
      <c r="S11" s="21">
        <f>'Table 3.3'!S11/'Table 3.3'!$X11*100</f>
        <v>0</v>
      </c>
      <c r="T11" s="21">
        <f>'Table 3.3'!T11/'Table 3.3'!$X11*100</f>
        <v>0</v>
      </c>
      <c r="U11" s="21">
        <f>'Table 3.3'!U11/'Table 3.3'!$X11*100</f>
        <v>0</v>
      </c>
      <c r="V11" s="22">
        <f>'Table 3.3'!V11/'Table 3.3'!$X11*100</f>
        <v>0</v>
      </c>
      <c r="W11" s="22">
        <f>'Table 3.3'!W11/'Table 3.3'!$X11*100</f>
        <v>0</v>
      </c>
      <c r="X11" s="21">
        <f t="shared" si="0"/>
        <v>100</v>
      </c>
      <c r="Y11" s="180">
        <f t="shared" si="1"/>
        <v>90.55944055944056</v>
      </c>
      <c r="Z11" s="180">
        <f t="shared" si="2"/>
        <v>8.9160839160839167</v>
      </c>
      <c r="AA11" s="180">
        <f t="shared" si="3"/>
        <v>0.52447552447552448</v>
      </c>
      <c r="AB11" s="180">
        <f t="shared" si="4"/>
        <v>0</v>
      </c>
      <c r="AC11" s="180">
        <f t="shared" si="5"/>
        <v>0</v>
      </c>
      <c r="AD11" s="180">
        <f t="shared" si="6"/>
        <v>100</v>
      </c>
      <c r="AE11" s="178">
        <f t="shared" si="7"/>
        <v>90.55944055944056</v>
      </c>
      <c r="AF11" s="178">
        <f t="shared" si="8"/>
        <v>8.9160839160839167</v>
      </c>
      <c r="AG11" s="178">
        <f t="shared" si="9"/>
        <v>0.52447552447552448</v>
      </c>
    </row>
    <row r="12" spans="1:33" s="73" customFormat="1">
      <c r="A12" s="16" t="s">
        <v>324</v>
      </c>
      <c r="B12" s="6" t="s">
        <v>356</v>
      </c>
      <c r="C12" s="16">
        <v>662990</v>
      </c>
      <c r="D12" s="16">
        <v>5550495</v>
      </c>
      <c r="E12" s="20">
        <v>1.3</v>
      </c>
      <c r="F12" s="20">
        <v>1.4</v>
      </c>
      <c r="G12" s="16" t="s">
        <v>210</v>
      </c>
      <c r="H12" s="21">
        <f>'Table 3.3'!H12/'Table 3.3'!X12*100</f>
        <v>91.919191919191917</v>
      </c>
      <c r="I12" s="21">
        <f>'Table 3.3'!I12/'Table 3.3'!X12*100</f>
        <v>0.11223344556677892</v>
      </c>
      <c r="J12" s="21">
        <f>'Table 3.3'!J12/'Table 3.3'!$X12*100</f>
        <v>0</v>
      </c>
      <c r="K12" s="22">
        <f>'Table 3.3'!K12/'Table 3.3'!$X12*100</f>
        <v>0</v>
      </c>
      <c r="L12" s="21">
        <f>'Table 3.3'!L12/'Table 3.3'!$X12*100</f>
        <v>7.2951739618406286</v>
      </c>
      <c r="M12" s="21">
        <f>'Table 3.3'!M12/'Table 3.3'!$X12*100</f>
        <v>0</v>
      </c>
      <c r="N12" s="21">
        <f>'Table 3.3'!N12/'Table 3.3'!$X12*100</f>
        <v>0</v>
      </c>
      <c r="O12" s="21">
        <f>'Table 3.3'!O12/'Table 3.3'!$X12*100</f>
        <v>0.11223344556677892</v>
      </c>
      <c r="P12" s="22">
        <f>'Table 3.3'!P12/'Table 3.3'!$X12*100</f>
        <v>0</v>
      </c>
      <c r="Q12" s="21">
        <f>'Table 3.3'!Q12/'Table 3.3'!$X12*100</f>
        <v>0</v>
      </c>
      <c r="R12" s="21">
        <f>'Table 3.3'!R12/'Table 3.3'!$X12*100</f>
        <v>0.44893378226711567</v>
      </c>
      <c r="S12" s="21">
        <f>'Table 3.3'!S12/'Table 3.3'!$X12*100</f>
        <v>0</v>
      </c>
      <c r="T12" s="21">
        <f>'Table 3.3'!T12/'Table 3.3'!$X12*100</f>
        <v>0</v>
      </c>
      <c r="U12" s="21">
        <f>'Table 3.3'!U12/'Table 3.3'!$X12*100</f>
        <v>0.11223344556677892</v>
      </c>
      <c r="V12" s="22">
        <f>'Table 3.3'!V12/'Table 3.3'!$X12*100</f>
        <v>0</v>
      </c>
      <c r="W12" s="22">
        <f>'Table 3.3'!W12/'Table 3.3'!$X12*100</f>
        <v>0</v>
      </c>
      <c r="X12" s="21">
        <f t="shared" si="0"/>
        <v>99.999999999999986</v>
      </c>
      <c r="Y12" s="180">
        <f t="shared" si="1"/>
        <v>92.03142536475869</v>
      </c>
      <c r="Z12" s="180">
        <f t="shared" si="2"/>
        <v>7.2951739618406286</v>
      </c>
      <c r="AA12" s="180">
        <f t="shared" si="3"/>
        <v>0.56116722783389461</v>
      </c>
      <c r="AB12" s="180">
        <f t="shared" si="4"/>
        <v>0.11223344556677892</v>
      </c>
      <c r="AC12" s="180">
        <f t="shared" si="5"/>
        <v>0</v>
      </c>
      <c r="AD12" s="180">
        <f t="shared" si="6"/>
        <v>99.887766554433213</v>
      </c>
      <c r="AE12" s="178">
        <f t="shared" si="7"/>
        <v>92.134831460674164</v>
      </c>
      <c r="AF12" s="178">
        <f t="shared" si="8"/>
        <v>7.3033707865168553</v>
      </c>
      <c r="AG12" s="178">
        <f t="shared" si="9"/>
        <v>0.56179775280898891</v>
      </c>
    </row>
    <row r="13" spans="1:33" s="73" customFormat="1">
      <c r="A13" s="16" t="s">
        <v>324</v>
      </c>
      <c r="B13" s="6" t="s">
        <v>385</v>
      </c>
      <c r="C13" s="16">
        <v>662990</v>
      </c>
      <c r="D13" s="16">
        <v>5550495</v>
      </c>
      <c r="E13" s="20">
        <v>2.1</v>
      </c>
      <c r="F13" s="20">
        <v>2.2000000000000002</v>
      </c>
      <c r="G13" s="16" t="s">
        <v>386</v>
      </c>
      <c r="H13" s="21">
        <f>'Table 3.3'!H13/'Table 3.3'!X13*100</f>
        <v>94.382022471910105</v>
      </c>
      <c r="I13" s="21">
        <f>'Table 3.3'!I13/'Table 3.3'!X13*100</f>
        <v>0.12484394506866417</v>
      </c>
      <c r="J13" s="21">
        <f>'Table 3.3'!J13/'Table 3.3'!$X13*100</f>
        <v>0</v>
      </c>
      <c r="K13" s="22">
        <f>'Table 3.3'!K13/'Table 3.3'!$X13*100</f>
        <v>0</v>
      </c>
      <c r="L13" s="21">
        <f>'Table 3.3'!L13/'Table 3.3'!$X13*100</f>
        <v>5.118601747815231</v>
      </c>
      <c r="M13" s="21">
        <f>'Table 3.3'!M13/'Table 3.3'!$X13*100</f>
        <v>0.12484394506866417</v>
      </c>
      <c r="N13" s="21">
        <f>'Table 3.3'!N13/'Table 3.3'!$X13*100</f>
        <v>0.12484394506866417</v>
      </c>
      <c r="O13" s="21">
        <f>'Table 3.3'!O13/'Table 3.3'!$X13*100</f>
        <v>0.12484394506866417</v>
      </c>
      <c r="P13" s="22">
        <f>'Table 3.3'!P13/'Table 3.3'!$X13*100</f>
        <v>0</v>
      </c>
      <c r="Q13" s="21">
        <f>'Table 3.3'!Q13/'Table 3.3'!$X13*100</f>
        <v>0</v>
      </c>
      <c r="R13" s="21">
        <f>'Table 3.3'!R13/'Table 3.3'!$X13*100</f>
        <v>0</v>
      </c>
      <c r="S13" s="21">
        <f>'Table 3.3'!S13/'Table 3.3'!$X13*100</f>
        <v>0</v>
      </c>
      <c r="T13" s="21">
        <f>'Table 3.3'!T13/'Table 3.3'!$X13*100</f>
        <v>0</v>
      </c>
      <c r="U13" s="21">
        <f>'Table 3.3'!U13/'Table 3.3'!$X13*100</f>
        <v>0</v>
      </c>
      <c r="V13" s="22">
        <f>'Table 3.3'!V13/'Table 3.3'!$X13*100</f>
        <v>0</v>
      </c>
      <c r="W13" s="22">
        <f>'Table 3.3'!W13/'Table 3.3'!$X13*100</f>
        <v>0</v>
      </c>
      <c r="X13" s="21">
        <f t="shared" si="0"/>
        <v>99.999999999999986</v>
      </c>
      <c r="Y13" s="180">
        <f t="shared" si="1"/>
        <v>94.506866416978767</v>
      </c>
      <c r="Z13" s="180">
        <f t="shared" si="2"/>
        <v>5.36828963795256</v>
      </c>
      <c r="AA13" s="180">
        <f t="shared" si="3"/>
        <v>0.12484394506866417</v>
      </c>
      <c r="AB13" s="180">
        <f t="shared" si="4"/>
        <v>0</v>
      </c>
      <c r="AC13" s="180">
        <f t="shared" si="5"/>
        <v>0</v>
      </c>
      <c r="AD13" s="180">
        <f t="shared" si="6"/>
        <v>99.999999999999986</v>
      </c>
      <c r="AE13" s="178">
        <f t="shared" si="7"/>
        <v>94.506866416978781</v>
      </c>
      <c r="AF13" s="178">
        <f t="shared" si="8"/>
        <v>5.3682896379525609</v>
      </c>
      <c r="AG13" s="178">
        <f t="shared" si="9"/>
        <v>0.1248439450686642</v>
      </c>
    </row>
    <row r="14" spans="1:33">
      <c r="A14" s="16" t="s">
        <v>325</v>
      </c>
      <c r="B14" s="6" t="s">
        <v>381</v>
      </c>
      <c r="C14" s="62">
        <v>639951</v>
      </c>
      <c r="D14" s="62">
        <v>5578517</v>
      </c>
      <c r="E14" s="20">
        <v>0.2</v>
      </c>
      <c r="F14" s="20">
        <v>0.3</v>
      </c>
      <c r="G14" s="16" t="s">
        <v>333</v>
      </c>
      <c r="H14" s="21">
        <f>'Table 3.3'!H14/'Table 3.3'!X14*100</f>
        <v>75.516866158868339</v>
      </c>
      <c r="I14" s="21">
        <f>'Table 3.3'!I14/'Table 3.3'!X14*100</f>
        <v>0.97932535364526652</v>
      </c>
      <c r="J14" s="21">
        <f>'Table 3.3'!J14/'Table 3.3'!$X14*100</f>
        <v>0</v>
      </c>
      <c r="K14" s="22">
        <f>'Table 3.3'!K14/'Table 3.3'!$X14*100</f>
        <v>0</v>
      </c>
      <c r="L14" s="21">
        <f>'Table 3.3'!L14/'Table 3.3'!$X14*100</f>
        <v>20.892274211099021</v>
      </c>
      <c r="M14" s="21">
        <f>'Table 3.3'!M14/'Table 3.3'!$X14*100</f>
        <v>0.54406964091403698</v>
      </c>
      <c r="N14" s="21">
        <f>'Table 3.3'!N14/'Table 3.3'!$X14*100</f>
        <v>0.2176278563656148</v>
      </c>
      <c r="O14" s="21">
        <f>'Table 3.3'!O14/'Table 3.3'!$X14*100</f>
        <v>1.3057671381936888</v>
      </c>
      <c r="P14" s="22">
        <f>'Table 3.3'!P14/'Table 3.3'!$X14*100</f>
        <v>0</v>
      </c>
      <c r="Q14" s="21">
        <f>'Table 3.3'!Q14/'Table 3.3'!$X14*100</f>
        <v>0</v>
      </c>
      <c r="R14" s="21">
        <f>'Table 3.3'!R14/'Table 3.3'!$X14*100</f>
        <v>0.54406964091403698</v>
      </c>
      <c r="S14" s="21">
        <f>'Table 3.3'!S14/'Table 3.3'!$X14*100</f>
        <v>0</v>
      </c>
      <c r="T14" s="21">
        <f>'Table 3.3'!T14/'Table 3.3'!$X14*100</f>
        <v>0</v>
      </c>
      <c r="U14" s="21">
        <f>'Table 3.3'!U14/'Table 3.3'!$X14*100</f>
        <v>0</v>
      </c>
      <c r="V14" s="22">
        <f>'Table 3.3'!V14/'Table 3.3'!$X14*100</f>
        <v>0</v>
      </c>
      <c r="W14" s="22">
        <f>'Table 3.3'!W14/'Table 3.3'!$X14*100</f>
        <v>0</v>
      </c>
      <c r="X14" s="21">
        <f t="shared" si="0"/>
        <v>99.999999999999986</v>
      </c>
      <c r="Y14" s="180">
        <f t="shared" si="1"/>
        <v>76.496191512513604</v>
      </c>
      <c r="Z14" s="180">
        <f t="shared" si="2"/>
        <v>21.653971708378673</v>
      </c>
      <c r="AA14" s="180">
        <f t="shared" si="3"/>
        <v>1.8498367791077257</v>
      </c>
      <c r="AB14" s="180">
        <f t="shared" si="4"/>
        <v>0</v>
      </c>
      <c r="AC14" s="180">
        <f t="shared" si="5"/>
        <v>0</v>
      </c>
      <c r="AD14" s="180">
        <f t="shared" si="6"/>
        <v>100</v>
      </c>
      <c r="AE14" s="178">
        <f t="shared" si="7"/>
        <v>76.496191512513604</v>
      </c>
      <c r="AF14" s="178">
        <f t="shared" si="8"/>
        <v>21.653971708378673</v>
      </c>
      <c r="AG14" s="178">
        <f t="shared" si="9"/>
        <v>1.8498367791077257</v>
      </c>
    </row>
    <row r="15" spans="1:33">
      <c r="A15" s="16" t="s">
        <v>327</v>
      </c>
      <c r="B15" s="6" t="s">
        <v>382</v>
      </c>
      <c r="C15" s="62">
        <v>617818</v>
      </c>
      <c r="D15" s="62">
        <v>5578055</v>
      </c>
      <c r="E15" s="20">
        <v>1</v>
      </c>
      <c r="F15" s="20">
        <v>1.2</v>
      </c>
      <c r="G15" s="16" t="s">
        <v>110</v>
      </c>
      <c r="H15" s="21">
        <f>'Table 3.3'!H15/'Table 3.3'!X15*100</f>
        <v>77.835051546391753</v>
      </c>
      <c r="I15" s="21">
        <f>'Table 3.3'!I15/'Table 3.3'!X15*100</f>
        <v>1.2371134020618557</v>
      </c>
      <c r="J15" s="21">
        <f>'Table 3.3'!J15/'Table 3.3'!$X15*100</f>
        <v>0.10309278350515465</v>
      </c>
      <c r="K15" s="22">
        <f>'Table 3.3'!K15/'Table 3.3'!$X15*100</f>
        <v>0</v>
      </c>
      <c r="L15" s="21">
        <f>'Table 3.3'!L15/'Table 3.3'!$X15*100</f>
        <v>17.319587628865978</v>
      </c>
      <c r="M15" s="21">
        <f>'Table 3.3'!M15/'Table 3.3'!$X15*100</f>
        <v>0</v>
      </c>
      <c r="N15" s="21">
        <f>'Table 3.3'!N15/'Table 3.3'!$X15*100</f>
        <v>0.92783505154639179</v>
      </c>
      <c r="O15" s="21">
        <f>'Table 3.3'!O15/'Table 3.3'!$X15*100</f>
        <v>1.2371134020618557</v>
      </c>
      <c r="P15" s="22">
        <f>'Table 3.3'!P15/'Table 3.3'!$X15*100</f>
        <v>0</v>
      </c>
      <c r="Q15" s="21">
        <f>'Table 3.3'!Q15/'Table 3.3'!$X15*100</f>
        <v>0</v>
      </c>
      <c r="R15" s="21">
        <f>'Table 3.3'!R15/'Table 3.3'!$X15*100</f>
        <v>1.3402061855670102</v>
      </c>
      <c r="S15" s="21">
        <f>'Table 3.3'!S15/'Table 3.3'!$X15*100</f>
        <v>0</v>
      </c>
      <c r="T15" s="21">
        <f>'Table 3.3'!T15/'Table 3.3'!$X15*100</f>
        <v>0</v>
      </c>
      <c r="U15" s="21">
        <f>'Table 3.3'!U15/'Table 3.3'!$X15*100</f>
        <v>0</v>
      </c>
      <c r="V15" s="22">
        <f>'Table 3.3'!V15/'Table 3.3'!$X15*100</f>
        <v>0</v>
      </c>
      <c r="W15" s="22">
        <f>'Table 3.3'!W15/'Table 3.3'!$X15*100</f>
        <v>0</v>
      </c>
      <c r="X15" s="21">
        <f t="shared" si="0"/>
        <v>100</v>
      </c>
      <c r="Y15" s="180">
        <f t="shared" si="1"/>
        <v>79.072164948453604</v>
      </c>
      <c r="Z15" s="180">
        <f t="shared" si="2"/>
        <v>18.24742268041237</v>
      </c>
      <c r="AA15" s="180">
        <f t="shared" si="3"/>
        <v>2.5773195876288657</v>
      </c>
      <c r="AB15" s="180">
        <f t="shared" si="4"/>
        <v>0.10309278350515465</v>
      </c>
      <c r="AC15" s="180">
        <f t="shared" si="5"/>
        <v>0</v>
      </c>
      <c r="AD15" s="180">
        <f t="shared" si="6"/>
        <v>99.896907216494839</v>
      </c>
      <c r="AE15" s="178">
        <f t="shared" si="7"/>
        <v>79.15376676986584</v>
      </c>
      <c r="AF15" s="178">
        <f t="shared" si="8"/>
        <v>18.266253869969042</v>
      </c>
      <c r="AG15" s="178">
        <f t="shared" si="9"/>
        <v>2.5799793601651184</v>
      </c>
    </row>
    <row r="16" spans="1:33">
      <c r="A16" s="16" t="s">
        <v>363</v>
      </c>
      <c r="B16" s="16" t="s">
        <v>367</v>
      </c>
      <c r="C16" s="62">
        <v>655819.26</v>
      </c>
      <c r="D16" s="62">
        <v>5478159.9699999997</v>
      </c>
      <c r="E16" s="20">
        <v>0.6</v>
      </c>
      <c r="F16" s="20">
        <v>0.8</v>
      </c>
      <c r="G16" s="16" t="s">
        <v>371</v>
      </c>
      <c r="H16" s="21">
        <f>'Table 3.3'!H16/'Table 3.3'!X16*100</f>
        <v>64.975845410628025</v>
      </c>
      <c r="I16" s="21">
        <f>'Table 3.3'!I16/'Table 3.3'!X16*100</f>
        <v>0.12077294685990338</v>
      </c>
      <c r="J16" s="21">
        <f>'Table 3.3'!J16/'Table 3.3'!$X16*100</f>
        <v>0</v>
      </c>
      <c r="K16" s="22">
        <f>'Table 3.3'!K16/'Table 3.3'!$X16*100</f>
        <v>0</v>
      </c>
      <c r="L16" s="21">
        <f>'Table 3.3'!L16/'Table 3.3'!$X16*100</f>
        <v>28.623188405797102</v>
      </c>
      <c r="M16" s="21">
        <f>'Table 3.3'!M16/'Table 3.3'!$X16*100</f>
        <v>0</v>
      </c>
      <c r="N16" s="21">
        <f>'Table 3.3'!N16/'Table 3.3'!$X16*100</f>
        <v>0.12077294685990338</v>
      </c>
      <c r="O16" s="21">
        <f>'Table 3.3'!O16/'Table 3.3'!$X16*100</f>
        <v>2.6570048309178742</v>
      </c>
      <c r="P16" s="22">
        <f>'Table 3.3'!P16/'Table 3.3'!$X16*100</f>
        <v>0</v>
      </c>
      <c r="Q16" s="21">
        <f>'Table 3.3'!Q16/'Table 3.3'!$X16*100</f>
        <v>0</v>
      </c>
      <c r="R16" s="21">
        <f>'Table 3.3'!R16/'Table 3.3'!$X16*100</f>
        <v>3.0193236714975846</v>
      </c>
      <c r="S16" s="21">
        <f>'Table 3.3'!S16/'Table 3.3'!$X16*100</f>
        <v>0.12077294685990338</v>
      </c>
      <c r="T16" s="21">
        <f>'Table 3.3'!T16/'Table 3.3'!$X16*100</f>
        <v>0</v>
      </c>
      <c r="U16" s="21">
        <f>'Table 3.3'!U16/'Table 3.3'!$X16*100</f>
        <v>0.36231884057971014</v>
      </c>
      <c r="V16" s="22">
        <f>'Table 3.3'!V16/'Table 3.3'!$X16*100</f>
        <v>0</v>
      </c>
      <c r="W16" s="22">
        <f>'Table 3.3'!W16/'Table 3.3'!$X16*100</f>
        <v>0</v>
      </c>
      <c r="X16" s="21">
        <f t="shared" si="0"/>
        <v>99.999999999999986</v>
      </c>
      <c r="Y16" s="180">
        <f t="shared" si="1"/>
        <v>65.096618357487927</v>
      </c>
      <c r="Z16" s="180">
        <f t="shared" si="2"/>
        <v>28.743961352657006</v>
      </c>
      <c r="AA16" s="180">
        <f t="shared" si="3"/>
        <v>5.6763285024154584</v>
      </c>
      <c r="AB16" s="180">
        <f t="shared" si="4"/>
        <v>0.48309178743961351</v>
      </c>
      <c r="AC16" s="180">
        <f t="shared" si="5"/>
        <v>0</v>
      </c>
      <c r="AD16" s="180">
        <f t="shared" si="6"/>
        <v>99.516908212560395</v>
      </c>
      <c r="AE16" s="178">
        <f t="shared" si="7"/>
        <v>65.412621359223294</v>
      </c>
      <c r="AF16" s="178">
        <f t="shared" si="8"/>
        <v>28.883495145631066</v>
      </c>
      <c r="AG16" s="178">
        <f t="shared" si="9"/>
        <v>5.7038834951456296</v>
      </c>
    </row>
    <row r="17" spans="1:33">
      <c r="A17" s="16" t="s">
        <v>363</v>
      </c>
      <c r="B17" s="16" t="s">
        <v>368</v>
      </c>
      <c r="C17" s="62">
        <v>655819.26</v>
      </c>
      <c r="D17" s="62">
        <v>5478159.9699999997</v>
      </c>
      <c r="E17" s="20">
        <v>2.1</v>
      </c>
      <c r="F17" s="20">
        <v>2.2999999999999998</v>
      </c>
      <c r="G17" s="16" t="s">
        <v>210</v>
      </c>
      <c r="H17" s="21">
        <f>'Table 3.3'!H17/'Table 3.3'!X17*100</f>
        <v>68.04245283018868</v>
      </c>
      <c r="I17" s="21">
        <f>'Table 3.3'!I17/'Table 3.3'!X17*100</f>
        <v>0.11792452830188679</v>
      </c>
      <c r="J17" s="21">
        <f>'Table 3.3'!J17/'Table 3.3'!$X17*100</f>
        <v>0</v>
      </c>
      <c r="K17" s="22">
        <f>'Table 3.3'!K17/'Table 3.3'!$X17*100</f>
        <v>0</v>
      </c>
      <c r="L17" s="21">
        <f>'Table 3.3'!L17/'Table 3.3'!$X17*100</f>
        <v>25.471698113207548</v>
      </c>
      <c r="M17" s="21">
        <f>'Table 3.3'!M17/'Table 3.3'!$X17*100</f>
        <v>1.2971698113207548</v>
      </c>
      <c r="N17" s="21">
        <f>'Table 3.3'!N17/'Table 3.3'!$X17*100</f>
        <v>0.11792452830188679</v>
      </c>
      <c r="O17" s="21">
        <f>'Table 3.3'!O17/'Table 3.3'!$X17*100</f>
        <v>1.7688679245283019</v>
      </c>
      <c r="P17" s="22">
        <f>'Table 3.3'!P17/'Table 3.3'!$X17*100</f>
        <v>0</v>
      </c>
      <c r="Q17" s="21">
        <f>'Table 3.3'!Q17/'Table 3.3'!$X17*100</f>
        <v>0.23584905660377359</v>
      </c>
      <c r="R17" s="21">
        <f>'Table 3.3'!R17/'Table 3.3'!$X17*100</f>
        <v>2.5943396226415096</v>
      </c>
      <c r="S17" s="21">
        <f>'Table 3.3'!S17/'Table 3.3'!$X17*100</f>
        <v>0.23584905660377359</v>
      </c>
      <c r="T17" s="21">
        <f>'Table 3.3'!T17/'Table 3.3'!$X17*100</f>
        <v>0</v>
      </c>
      <c r="U17" s="21">
        <f>'Table 3.3'!U17/'Table 3.3'!$X17*100</f>
        <v>0.11792452830188679</v>
      </c>
      <c r="V17" s="22">
        <f>'Table 3.3'!V17/'Table 3.3'!$X17*100</f>
        <v>0</v>
      </c>
      <c r="W17" s="22">
        <f>'Table 3.3'!W17/'Table 3.3'!$X17*100</f>
        <v>0</v>
      </c>
      <c r="X17" s="21">
        <f t="shared" si="0"/>
        <v>100</v>
      </c>
      <c r="Y17" s="180">
        <f t="shared" si="1"/>
        <v>68.160377358490564</v>
      </c>
      <c r="Z17" s="180">
        <f t="shared" si="2"/>
        <v>26.886792452830189</v>
      </c>
      <c r="AA17" s="180">
        <f t="shared" si="3"/>
        <v>4.5990566037735849</v>
      </c>
      <c r="AB17" s="180">
        <f t="shared" si="4"/>
        <v>0.35377358490566035</v>
      </c>
      <c r="AC17" s="180">
        <f t="shared" si="5"/>
        <v>0</v>
      </c>
      <c r="AD17" s="180">
        <f t="shared" si="6"/>
        <v>99.646226415094347</v>
      </c>
      <c r="AE17" s="178">
        <f t="shared" si="7"/>
        <v>68.402366863905314</v>
      </c>
      <c r="AF17" s="178">
        <f t="shared" si="8"/>
        <v>26.982248520710055</v>
      </c>
      <c r="AG17" s="178">
        <f t="shared" si="9"/>
        <v>4.615384615384615</v>
      </c>
    </row>
    <row r="18" spans="1:33">
      <c r="A18" s="16" t="s">
        <v>364</v>
      </c>
      <c r="B18" s="16" t="s">
        <v>365</v>
      </c>
      <c r="C18" s="62">
        <v>655249.64</v>
      </c>
      <c r="D18" s="62">
        <v>5479074.5999999996</v>
      </c>
      <c r="E18" s="20">
        <v>1.5</v>
      </c>
      <c r="F18" s="20">
        <v>1.7</v>
      </c>
      <c r="G18" s="16" t="s">
        <v>110</v>
      </c>
      <c r="H18" s="21">
        <f>'Table 3.3'!H18/'Table 3.3'!X18*100</f>
        <v>74.092178770949729</v>
      </c>
      <c r="I18" s="21">
        <f>'Table 3.3'!I18/'Table 3.3'!X18*100</f>
        <v>0.55865921787709494</v>
      </c>
      <c r="J18" s="21">
        <f>'Table 3.3'!J18/'Table 3.3'!$X18*100</f>
        <v>0</v>
      </c>
      <c r="K18" s="22">
        <f>'Table 3.3'!K18/'Table 3.3'!$X18*100</f>
        <v>0</v>
      </c>
      <c r="L18" s="21">
        <f>'Table 3.3'!L18/'Table 3.3'!$X18*100</f>
        <v>23.184357541899441</v>
      </c>
      <c r="M18" s="21">
        <f>'Table 3.3'!M18/'Table 3.3'!$X18*100</f>
        <v>0</v>
      </c>
      <c r="N18" s="21">
        <f>'Table 3.3'!N18/'Table 3.3'!$X18*100</f>
        <v>0</v>
      </c>
      <c r="O18" s="21">
        <f>'Table 3.3'!O18/'Table 3.3'!$X18*100</f>
        <v>0.20949720670391062</v>
      </c>
      <c r="P18" s="22">
        <f>'Table 3.3'!P18/'Table 3.3'!$X18*100</f>
        <v>0</v>
      </c>
      <c r="Q18" s="21">
        <f>'Table 3.3'!Q18/'Table 3.3'!$X18*100</f>
        <v>0.13966480446927373</v>
      </c>
      <c r="R18" s="21">
        <f>'Table 3.3'!R18/'Table 3.3'!$X18*100</f>
        <v>1.6061452513966481</v>
      </c>
      <c r="S18" s="21">
        <f>'Table 3.3'!S18/'Table 3.3'!$X18*100</f>
        <v>0.13966480446927373</v>
      </c>
      <c r="T18" s="21">
        <f>'Table 3.3'!T18/'Table 3.3'!$X18*100</f>
        <v>6.9832402234636867E-2</v>
      </c>
      <c r="U18" s="21">
        <f>'Table 3.3'!U18/'Table 3.3'!$X18*100</f>
        <v>0</v>
      </c>
      <c r="V18" s="22">
        <f>'Table 3.3'!V18/'Table 3.3'!$X18*100</f>
        <v>0</v>
      </c>
      <c r="W18" s="22">
        <f>'Table 3.3'!W18/'Table 3.3'!$X18*100</f>
        <v>0</v>
      </c>
      <c r="X18" s="21">
        <f t="shared" si="0"/>
        <v>100.00000000000003</v>
      </c>
      <c r="Y18" s="180">
        <f t="shared" si="1"/>
        <v>74.650837988826822</v>
      </c>
      <c r="Z18" s="180">
        <f t="shared" si="2"/>
        <v>23.184357541899441</v>
      </c>
      <c r="AA18" s="180">
        <f t="shared" si="3"/>
        <v>1.9553072625698324</v>
      </c>
      <c r="AB18" s="180">
        <f t="shared" si="4"/>
        <v>0.13966480446927373</v>
      </c>
      <c r="AC18" s="180">
        <f t="shared" si="5"/>
        <v>6.9832402234636867E-2</v>
      </c>
      <c r="AD18" s="180">
        <f t="shared" si="6"/>
        <v>99.790502793296099</v>
      </c>
      <c r="AE18" s="178">
        <f t="shared" si="7"/>
        <v>74.807557732680195</v>
      </c>
      <c r="AF18" s="178">
        <f t="shared" si="8"/>
        <v>23.233030090972704</v>
      </c>
      <c r="AG18" s="178">
        <f t="shared" si="9"/>
        <v>1.9594121763470955</v>
      </c>
    </row>
    <row r="19" spans="1:33">
      <c r="A19" s="17" t="s">
        <v>401</v>
      </c>
      <c r="B19" s="17" t="s">
        <v>416</v>
      </c>
      <c r="C19" s="110">
        <v>655711</v>
      </c>
      <c r="D19" s="110">
        <v>5479592</v>
      </c>
      <c r="E19" s="97">
        <v>1.1000000000000001</v>
      </c>
      <c r="F19" s="97">
        <v>1.3</v>
      </c>
      <c r="G19" s="17" t="s">
        <v>417</v>
      </c>
      <c r="H19" s="98">
        <f>'Table 3.3'!H19/'Table 3.3'!X19*100</f>
        <v>67.575757575757578</v>
      </c>
      <c r="I19" s="98">
        <f>'Table 3.3'!I19/'Table 3.3'!X19*100</f>
        <v>0.30303030303030304</v>
      </c>
      <c r="J19" s="98">
        <f>'Table 3.3'!J19/'Table 3.3'!$X19*100</f>
        <v>0.30303030303030304</v>
      </c>
      <c r="K19" s="96">
        <f>'Table 3.3'!K19/'Table 3.3'!$X19*100</f>
        <v>0</v>
      </c>
      <c r="L19" s="98">
        <f>'Table 3.3'!L19/'Table 3.3'!$X19*100</f>
        <v>26.36363636363636</v>
      </c>
      <c r="M19" s="98">
        <f>'Table 3.3'!M19/'Table 3.3'!$X19*100</f>
        <v>0.45454545454545453</v>
      </c>
      <c r="N19" s="98">
        <f>'Table 3.3'!N19/'Table 3.3'!$X19*100</f>
        <v>0</v>
      </c>
      <c r="O19" s="98">
        <f>'Table 3.3'!O19/'Table 3.3'!$X19*100</f>
        <v>1.5151515151515151</v>
      </c>
      <c r="P19" s="96">
        <f>'Table 3.3'!P19/'Table 3.3'!$X19*100</f>
        <v>0</v>
      </c>
      <c r="Q19" s="98">
        <f>'Table 3.3'!Q19/'Table 3.3'!$X19*100</f>
        <v>0.30303030303030304</v>
      </c>
      <c r="R19" s="98">
        <f>'Table 3.3'!R19/'Table 3.3'!$X19*100</f>
        <v>2.4242424242424243</v>
      </c>
      <c r="S19" s="98">
        <f>'Table 3.3'!S19/'Table 3.3'!$X19*100</f>
        <v>0.30303030303030304</v>
      </c>
      <c r="T19" s="98">
        <f>'Table 3.3'!T19/'Table 3.3'!$X19*100</f>
        <v>0</v>
      </c>
      <c r="U19" s="98">
        <f>'Table 3.3'!U19/'Table 3.3'!$X19*100</f>
        <v>0.45454545454545453</v>
      </c>
      <c r="V19" s="96">
        <f>'Table 3.3'!V19/'Table 3.3'!$X19*100</f>
        <v>0</v>
      </c>
      <c r="W19" s="96">
        <f>'Table 3.3'!W19/'Table 3.3'!$X19*100</f>
        <v>0</v>
      </c>
      <c r="X19" s="98">
        <f t="shared" ref="X19" si="10">SUM(H19:W19)</f>
        <v>99.999999999999972</v>
      </c>
      <c r="Y19" s="180">
        <f t="shared" si="1"/>
        <v>67.878787878787875</v>
      </c>
      <c r="Z19" s="180">
        <f t="shared" si="2"/>
        <v>26.818181818181813</v>
      </c>
      <c r="AA19" s="180">
        <f t="shared" si="3"/>
        <v>4.2424242424242422</v>
      </c>
      <c r="AB19" s="180">
        <f t="shared" si="4"/>
        <v>1.0606060606060606</v>
      </c>
      <c r="AC19" s="180">
        <f t="shared" si="5"/>
        <v>0</v>
      </c>
      <c r="AD19" s="180">
        <f t="shared" si="6"/>
        <v>98.939393939393938</v>
      </c>
      <c r="AE19" s="178">
        <f t="shared" si="7"/>
        <v>68.606431852986219</v>
      </c>
      <c r="AF19" s="178">
        <f t="shared" si="8"/>
        <v>27.10566615620214</v>
      </c>
      <c r="AG19" s="178">
        <f t="shared" si="9"/>
        <v>4.2879019908116387</v>
      </c>
    </row>
    <row r="20" spans="1:33">
      <c r="A20" s="197" t="s">
        <v>692</v>
      </c>
      <c r="B20" s="132"/>
      <c r="C20" s="200"/>
      <c r="D20" s="62"/>
      <c r="E20" s="20"/>
      <c r="F20" s="20"/>
      <c r="G20" s="16"/>
      <c r="H20" s="21"/>
      <c r="I20" s="21"/>
      <c r="J20" s="21"/>
      <c r="K20" s="22"/>
      <c r="L20" s="21"/>
      <c r="M20" s="21"/>
      <c r="N20" s="21"/>
      <c r="O20" s="21"/>
      <c r="P20" s="22"/>
      <c r="Q20" s="21"/>
      <c r="R20" s="21"/>
      <c r="S20" s="21"/>
      <c r="T20" s="21"/>
      <c r="U20" s="21"/>
      <c r="V20" s="22"/>
      <c r="W20" s="22"/>
      <c r="X20" s="21"/>
      <c r="Y20" s="27"/>
      <c r="Z20" s="27"/>
      <c r="AA20" s="27"/>
      <c r="AB20" s="27"/>
      <c r="AC20" s="27"/>
      <c r="AD20" s="27"/>
    </row>
    <row r="21" spans="1:33">
      <c r="A21" s="197" t="s">
        <v>693</v>
      </c>
      <c r="B21" s="132"/>
      <c r="C21" s="200"/>
      <c r="D21" s="62"/>
      <c r="E21" s="20"/>
      <c r="F21" s="20"/>
      <c r="G21" s="16"/>
      <c r="H21" s="21"/>
      <c r="I21" s="21"/>
      <c r="J21" s="21"/>
      <c r="K21" s="22"/>
      <c r="L21" s="21"/>
      <c r="M21" s="21"/>
      <c r="N21" s="21"/>
      <c r="O21" s="21"/>
      <c r="P21" s="22"/>
      <c r="Q21" s="21"/>
      <c r="R21" s="21"/>
      <c r="S21" s="21"/>
      <c r="T21" s="21"/>
      <c r="U21" s="21"/>
      <c r="V21" s="22"/>
      <c r="W21" s="22"/>
      <c r="X21" s="21"/>
      <c r="Y21" s="27"/>
      <c r="Z21" s="27"/>
      <c r="AA21" s="27"/>
      <c r="AB21" s="27"/>
      <c r="AC21" s="27"/>
      <c r="AD21" s="2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12</vt:i4>
      </vt:variant>
    </vt:vector>
  </HeadingPairs>
  <TitlesOfParts>
    <vt:vector size="36" baseType="lpstr">
      <vt:lpstr>ReadMe</vt:lpstr>
      <vt:lpstr>Metadata</vt:lpstr>
      <vt:lpstr>Figure 1</vt:lpstr>
      <vt:lpstr>Table 1</vt:lpstr>
      <vt:lpstr>Table 2</vt:lpstr>
      <vt:lpstr>Table 3.1</vt:lpstr>
      <vt:lpstr>Table 3.2</vt:lpstr>
      <vt:lpstr>Table 3.3</vt:lpstr>
      <vt:lpstr>Table 3.4</vt:lpstr>
      <vt:lpstr>Table 4.1</vt:lpstr>
      <vt:lpstr>Table 4.2</vt:lpstr>
      <vt:lpstr>Table 4.3</vt:lpstr>
      <vt:lpstr>Table 4.4</vt:lpstr>
      <vt:lpstr>Table 5.1</vt:lpstr>
      <vt:lpstr>Table 5.2</vt:lpstr>
      <vt:lpstr>Table 6.1</vt:lpstr>
      <vt:lpstr>Table 6.2</vt:lpstr>
      <vt:lpstr>Table 6.3</vt:lpstr>
      <vt:lpstr>Table 7.1</vt:lpstr>
      <vt:lpstr>Table 7.2</vt:lpstr>
      <vt:lpstr>Table 7.3</vt:lpstr>
      <vt:lpstr>Table 8.1</vt:lpstr>
      <vt:lpstr>Table 8.2</vt:lpstr>
      <vt:lpstr>PlotDat1</vt:lpstr>
      <vt:lpstr>_gXY1</vt:lpstr>
      <vt:lpstr>ReadMe!_Hlk98758595</vt:lpstr>
      <vt:lpstr>Ellipse1_1</vt:lpstr>
      <vt:lpstr>Ellipse1_10</vt:lpstr>
      <vt:lpstr>Ellipse1_2</vt:lpstr>
      <vt:lpstr>Ellipse1_3</vt:lpstr>
      <vt:lpstr>Ellipse1_4</vt:lpstr>
      <vt:lpstr>Ellipse1_5</vt:lpstr>
      <vt:lpstr>Ellipse1_6</vt:lpstr>
      <vt:lpstr>Ellipse1_7</vt:lpstr>
      <vt:lpstr>Ellipse1_8</vt:lpstr>
      <vt:lpstr>Ellipse1_9</vt:lpstr>
    </vt:vector>
  </TitlesOfParts>
  <Company>Manitoba Geological Survey; Manitoba Natural Resources and Northern Development; Government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Repository Item DRI2025025: Till-matrix geochemistry data from the Gillam area, northeastern Manitoba: additional 2021 data (NTS 54D7, 9, 11)</dc:title>
  <dc:creator>M.S. Gauther and T.J. Hodder</dc:creator>
  <cp:keywords>Keywords: granular aggregate; Manitoba; stratigraphy; sedimentology; till-matrix geochemistry; ice-flow; till and gravel composition</cp:keywords>
  <cp:lastModifiedBy>O'Hara, Delaney</cp:lastModifiedBy>
  <cp:lastPrinted>2024-11-13T19:08:15Z</cp:lastPrinted>
  <dcterms:created xsi:type="dcterms:W3CDTF">2008-11-13T14:30:47Z</dcterms:created>
  <dcterms:modified xsi:type="dcterms:W3CDTF">2025-10-31T20:57:21Z</dcterms:modified>
</cp:coreProperties>
</file>